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naturalsciences.sharepoint.com/sites/BlueParks/Shared Documents/WP2/Task 2.4/AA_FINAL Outputs/"/>
    </mc:Choice>
  </mc:AlternateContent>
  <xr:revisionPtr revIDLastSave="0" documentId="8_{BAF364DB-975E-4CFF-A99D-9DDECFE0E7AC}" xr6:coauthVersionLast="47" xr6:coauthVersionMax="47" xr10:uidLastSave="{00000000-0000-0000-0000-000000000000}"/>
  <bookViews>
    <workbookView xWindow="0" yWindow="0" windowWidth="28800" windowHeight="18000" firstSheet="10" activeTab="10" xr2:uid="{D9EE985A-E3B3-7143-8307-6C3ACCF525AB}"/>
  </bookViews>
  <sheets>
    <sheet name="Step by Step Guide" sheetId="1" r:id="rId1"/>
    <sheet name="Accreditation" sheetId="16" r:id="rId2"/>
    <sheet name="STEP 0 - Conservation Measures" sheetId="14" r:id="rId3"/>
    <sheet name="STEP1 - Costs" sheetId="2" r:id="rId4"/>
    <sheet name="STEP2 - Revenues" sheetId="3" r:id="rId5"/>
    <sheet name="STEP3 - Summary &amp; Financial Gap" sheetId="4" r:id="rId6"/>
    <sheet name="STEP4 - Financing Mechanisms" sheetId="21" r:id="rId7"/>
    <sheet name="STEP5 - Summary &amp; Output" sheetId="6" r:id="rId8"/>
    <sheet name="STEP6 - Stakeholder Involvement" sheetId="8" r:id="rId9"/>
    <sheet name="STEP7 - Financial Strategy" sheetId="9" r:id="rId10"/>
    <sheet name="STEP8 - Monitoring" sheetId="11" r:id="rId11"/>
    <sheet name="INDICATORS" sheetId="13" r:id="rId12"/>
    <sheet name="DO NOT TOUCH - INPUT" sheetId="20" r:id="rId13"/>
  </sheets>
  <definedNames>
    <definedName name="_xlnm._FilterDatabase" localSheetId="6" hidden="1">'STEP4 - Financing Mechanisms'!$A$7:$O$21</definedName>
    <definedName name="_xlnm._FilterDatabase" localSheetId="7" hidden="1">'STEP5 - Summary &amp; Output'!$B$7:$D$46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I8" i="21"/>
  <c r="I9" i="21"/>
  <c r="I10" i="21"/>
  <c r="I11" i="21"/>
  <c r="I12" i="21"/>
  <c r="I13" i="21"/>
  <c r="I14" i="21"/>
  <c r="I15" i="21"/>
  <c r="I17" i="21"/>
  <c r="I18" i="21"/>
  <c r="I19" i="21"/>
  <c r="I20" i="21"/>
  <c r="I21" i="21"/>
  <c r="I22" i="21"/>
  <c r="I23" i="21"/>
  <c r="I24" i="21"/>
  <c r="I25" i="21"/>
  <c r="I26" i="21"/>
  <c r="I27"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P222" i="13" s="1"/>
  <c r="I89" i="21"/>
  <c r="I90" i="21"/>
  <c r="I92" i="21"/>
  <c r="I93" i="21"/>
  <c r="I94" i="21"/>
  <c r="I95" i="21"/>
  <c r="I96" i="21"/>
  <c r="I99" i="21"/>
  <c r="I100" i="21"/>
  <c r="I101" i="21"/>
  <c r="I102" i="21"/>
  <c r="I103" i="21"/>
  <c r="I106" i="21"/>
  <c r="I107" i="21"/>
  <c r="I108" i="21"/>
  <c r="I109" i="21"/>
  <c r="I110" i="21"/>
  <c r="I111" i="21"/>
  <c r="I112" i="21"/>
  <c r="I113" i="21"/>
  <c r="I114" i="21"/>
  <c r="F56" i="21"/>
  <c r="C87" i="21"/>
  <c r="F85" i="21"/>
  <c r="L58" i="21"/>
  <c r="G55" i="21"/>
  <c r="K51" i="21"/>
  <c r="G51" i="21"/>
  <c r="F47" i="21"/>
  <c r="G38" i="21"/>
  <c r="F35" i="21"/>
  <c r="D2" i="2"/>
  <c r="E2" i="2" s="1"/>
  <c r="F2" i="2" s="1"/>
  <c r="G2" i="2" s="1"/>
  <c r="H2" i="2" s="1"/>
  <c r="I2" i="2" s="1"/>
  <c r="J2" i="2" s="1"/>
  <c r="K2" i="2" s="1"/>
  <c r="L2" i="2" s="1"/>
  <c r="M2" i="2" s="1"/>
  <c r="N2" i="2" s="1"/>
  <c r="H11" i="4"/>
  <c r="C18" i="9"/>
  <c r="D52" i="2"/>
  <c r="C11" i="4" s="1"/>
  <c r="D17" i="9" s="1"/>
  <c r="E52" i="2"/>
  <c r="D11" i="4" s="1"/>
  <c r="E17" i="9" s="1"/>
  <c r="F52" i="2"/>
  <c r="E11" i="4" s="1"/>
  <c r="F17" i="9" s="1"/>
  <c r="G52" i="2"/>
  <c r="F11" i="4" s="1"/>
  <c r="G17" i="9" s="1"/>
  <c r="H52" i="2"/>
  <c r="G11" i="4" s="1"/>
  <c r="I52" i="2"/>
  <c r="J52" i="2"/>
  <c r="I11" i="4" s="1"/>
  <c r="K52" i="2"/>
  <c r="J11" i="4" s="1"/>
  <c r="L52" i="2"/>
  <c r="K11" i="4" s="1"/>
  <c r="L17" i="9" s="1"/>
  <c r="M52" i="2"/>
  <c r="L11" i="4" s="1"/>
  <c r="M17" i="9" s="1"/>
  <c r="N52" i="2"/>
  <c r="M11" i="4" s="1"/>
  <c r="N17" i="9" s="1"/>
  <c r="L9" i="4"/>
  <c r="C14" i="9"/>
  <c r="D122" i="2"/>
  <c r="N17" i="2"/>
  <c r="M9" i="4" s="1"/>
  <c r="N13" i="9" s="1"/>
  <c r="M17" i="2"/>
  <c r="L17" i="2"/>
  <c r="K9" i="4" s="1"/>
  <c r="L13" i="9" s="1"/>
  <c r="K17" i="2"/>
  <c r="J9" i="4" s="1"/>
  <c r="K13" i="9" s="1"/>
  <c r="J17" i="2"/>
  <c r="I9" i="4" s="1"/>
  <c r="J13" i="9" s="1"/>
  <c r="I17" i="2"/>
  <c r="H9" i="4" s="1"/>
  <c r="I13" i="9" s="1"/>
  <c r="H17" i="2"/>
  <c r="G9" i="4" s="1"/>
  <c r="H13" i="9" s="1"/>
  <c r="G17" i="2"/>
  <c r="F9" i="4" s="1"/>
  <c r="G13" i="9" s="1"/>
  <c r="F17" i="2"/>
  <c r="E9" i="4" s="1"/>
  <c r="F13" i="9" s="1"/>
  <c r="E17" i="2"/>
  <c r="D9" i="4" s="1"/>
  <c r="D17" i="2"/>
  <c r="C9" i="4" s="1"/>
  <c r="C38" i="21"/>
  <c r="B44" i="21"/>
  <c r="D33" i="6"/>
  <c r="D15" i="6"/>
  <c r="D29" i="6"/>
  <c r="D30" i="6"/>
  <c r="D31" i="6"/>
  <c r="D35" i="6"/>
  <c r="D36" i="6"/>
  <c r="D37" i="6"/>
  <c r="D38" i="6"/>
  <c r="D23" i="6"/>
  <c r="D44" i="6"/>
  <c r="D40" i="6"/>
  <c r="D42" i="6"/>
  <c r="D43" i="6"/>
  <c r="D45" i="6"/>
  <c r="D26" i="6"/>
  <c r="D25" i="6"/>
  <c r="D41" i="6"/>
  <c r="D24" i="6"/>
  <c r="D22" i="6"/>
  <c r="D21" i="6"/>
  <c r="D20" i="6"/>
  <c r="D19" i="6"/>
  <c r="D18" i="6"/>
  <c r="D14" i="6"/>
  <c r="D9" i="6"/>
  <c r="D13" i="6"/>
  <c r="D12" i="6"/>
  <c r="D11" i="6"/>
  <c r="D10" i="6"/>
  <c r="P267" i="13"/>
  <c r="J17" i="9" l="1"/>
  <c r="H17" i="9"/>
  <c r="D13" i="9"/>
  <c r="B9" i="4"/>
  <c r="M13" i="9"/>
  <c r="E13" i="9"/>
  <c r="K17" i="9"/>
  <c r="I17" i="9"/>
  <c r="B11" i="4"/>
  <c r="P116" i="13"/>
  <c r="Q116" i="13" s="1"/>
  <c r="B52" i="21"/>
  <c r="F27" i="21"/>
  <c r="B9" i="6"/>
  <c r="P22" i="13"/>
  <c r="P14" i="13"/>
  <c r="D5" i="2"/>
  <c r="D5" i="3" s="1"/>
  <c r="B42" i="6"/>
  <c r="B43" i="6"/>
  <c r="B26" i="6"/>
  <c r="B22" i="6"/>
  <c r="B38" i="6"/>
  <c r="B14" i="6"/>
  <c r="B36" i="6"/>
  <c r="B25" i="6"/>
  <c r="B39" i="6"/>
  <c r="B27" i="6"/>
  <c r="B12" i="6"/>
  <c r="B23" i="6"/>
  <c r="B20" i="6"/>
  <c r="B40" i="6"/>
  <c r="B13" i="6"/>
  <c r="B32" i="6"/>
  <c r="B28" i="6"/>
  <c r="B34" i="6"/>
  <c r="B31" i="6"/>
  <c r="B30" i="6"/>
  <c r="B45" i="6"/>
  <c r="B33" i="6"/>
  <c r="B15" i="6"/>
  <c r="B35" i="6"/>
  <c r="B21" i="6"/>
  <c r="B18" i="6"/>
  <c r="B41" i="6"/>
  <c r="B24" i="6"/>
  <c r="B11" i="6"/>
  <c r="B10" i="6"/>
  <c r="B44" i="6"/>
  <c r="B19" i="6"/>
  <c r="B17" i="6"/>
  <c r="B16" i="6"/>
  <c r="B29" i="6"/>
  <c r="B37" i="6"/>
  <c r="P273" i="13"/>
  <c r="P260" i="13"/>
  <c r="Q260" i="13" s="1"/>
  <c r="P254" i="13"/>
  <c r="Q254" i="13" s="1"/>
  <c r="P248" i="13"/>
  <c r="Q248" i="13" s="1"/>
  <c r="P242" i="13"/>
  <c r="Q242" i="13" s="1"/>
  <c r="P231" i="13"/>
  <c r="Q231" i="13" s="1"/>
  <c r="P224" i="13"/>
  <c r="Q224" i="13" s="1"/>
  <c r="P221" i="13"/>
  <c r="Q221" i="13" s="1"/>
  <c r="P220" i="13"/>
  <c r="Q220" i="13" s="1"/>
  <c r="P212" i="13"/>
  <c r="Q212" i="13" s="1"/>
  <c r="P213" i="13"/>
  <c r="Q213" i="13" s="1"/>
  <c r="P211" i="13"/>
  <c r="Q211" i="13" s="1"/>
  <c r="P202" i="13"/>
  <c r="P201" i="13"/>
  <c r="P195" i="13"/>
  <c r="P189" i="13"/>
  <c r="Q189" i="13" s="1"/>
  <c r="P188" i="13"/>
  <c r="Q188" i="13" s="1"/>
  <c r="P178" i="13"/>
  <c r="Q178" i="13" s="1"/>
  <c r="P176" i="13"/>
  <c r="Q176" i="13" s="1"/>
  <c r="P172" i="13"/>
  <c r="Q172" i="13" s="1"/>
  <c r="P167" i="13"/>
  <c r="Q167" i="13" s="1"/>
  <c r="P165" i="13"/>
  <c r="Q165" i="13" s="1"/>
  <c r="P164" i="13"/>
  <c r="Q164" i="13" s="1"/>
  <c r="P163" i="13"/>
  <c r="Q163" i="13" s="1"/>
  <c r="P158" i="13"/>
  <c r="Q158" i="13" s="1"/>
  <c r="P156" i="13"/>
  <c r="Q156" i="13" s="1"/>
  <c r="P155" i="13"/>
  <c r="Q155" i="13" s="1"/>
  <c r="P154" i="13"/>
  <c r="Q154" i="13" s="1"/>
  <c r="P146" i="13"/>
  <c r="Q146" i="13" s="1"/>
  <c r="P144" i="13"/>
  <c r="Q144" i="13" s="1"/>
  <c r="P143" i="13"/>
  <c r="Q143" i="13" s="1"/>
  <c r="P142" i="13"/>
  <c r="Q142" i="13" s="1"/>
  <c r="P136" i="13"/>
  <c r="Q136" i="13" s="1"/>
  <c r="P130" i="13"/>
  <c r="Q130" i="13" s="1"/>
  <c r="P125" i="13"/>
  <c r="Q125" i="13" s="1"/>
  <c r="P110" i="13"/>
  <c r="Q110" i="13" s="1"/>
  <c r="P103" i="13"/>
  <c r="Q103" i="13" s="1"/>
  <c r="P94" i="13"/>
  <c r="Q94" i="13" s="1"/>
  <c r="P85" i="13"/>
  <c r="Q85" i="13" s="1"/>
  <c r="P78" i="13"/>
  <c r="Q78" i="13" s="1"/>
  <c r="P72" i="13"/>
  <c r="Q72" i="13" s="1"/>
  <c r="P65" i="13"/>
  <c r="Q65" i="13" s="1"/>
  <c r="G34" i="21"/>
  <c r="F34" i="21"/>
  <c r="P64" i="13"/>
  <c r="Q64" i="13" s="1"/>
  <c r="P63" i="13"/>
  <c r="Q63" i="13" s="1"/>
  <c r="O79" i="13"/>
  <c r="P57" i="13"/>
  <c r="Q57" i="13" s="1"/>
  <c r="P56" i="13"/>
  <c r="Q56" i="13" s="1"/>
  <c r="P51" i="13"/>
  <c r="Q51" i="13" s="1"/>
  <c r="O267" i="13"/>
  <c r="Q267" i="13" s="1"/>
  <c r="O268" i="13"/>
  <c r="O269" i="13"/>
  <c r="P43" i="13"/>
  <c r="Q43" i="13" s="1"/>
  <c r="C77" i="9"/>
  <c r="C57" i="9"/>
  <c r="C43" i="9"/>
  <c r="C45" i="9"/>
  <c r="C47" i="9"/>
  <c r="C49" i="9"/>
  <c r="C51" i="9"/>
  <c r="C53" i="9"/>
  <c r="C55" i="9"/>
  <c r="E56" i="9"/>
  <c r="F56" i="9"/>
  <c r="G56" i="9"/>
  <c r="H56" i="9"/>
  <c r="I56" i="9"/>
  <c r="J56" i="9"/>
  <c r="K56" i="9"/>
  <c r="L56" i="9"/>
  <c r="M56" i="9"/>
  <c r="N56" i="9"/>
  <c r="D56" i="9"/>
  <c r="E54" i="9"/>
  <c r="F54" i="9"/>
  <c r="G54" i="9"/>
  <c r="H54" i="9"/>
  <c r="I54" i="9"/>
  <c r="J54" i="9"/>
  <c r="K54" i="9"/>
  <c r="L54" i="9"/>
  <c r="M54" i="9"/>
  <c r="N54" i="9"/>
  <c r="E52" i="9"/>
  <c r="F52" i="9"/>
  <c r="G52" i="9"/>
  <c r="H52" i="9"/>
  <c r="I52" i="9"/>
  <c r="J52" i="9"/>
  <c r="K52" i="9"/>
  <c r="L52" i="9"/>
  <c r="M52" i="9"/>
  <c r="N52" i="9"/>
  <c r="E50" i="9"/>
  <c r="F50" i="9"/>
  <c r="G50" i="9"/>
  <c r="H50" i="9"/>
  <c r="I50" i="9"/>
  <c r="J50" i="9"/>
  <c r="K50" i="9"/>
  <c r="L50" i="9"/>
  <c r="M50" i="9"/>
  <c r="N50" i="9"/>
  <c r="E48" i="9"/>
  <c r="F48" i="9"/>
  <c r="H48" i="9"/>
  <c r="I48" i="9"/>
  <c r="J48" i="9"/>
  <c r="K48" i="9"/>
  <c r="L48" i="9"/>
  <c r="M48" i="9"/>
  <c r="N48" i="9"/>
  <c r="F46" i="9"/>
  <c r="G46" i="9"/>
  <c r="H46" i="9"/>
  <c r="I46" i="9"/>
  <c r="J46" i="9"/>
  <c r="K46" i="9"/>
  <c r="L46" i="9"/>
  <c r="M46" i="9"/>
  <c r="N46" i="9"/>
  <c r="D46" i="9"/>
  <c r="E44" i="9"/>
  <c r="F44" i="9"/>
  <c r="G44" i="9"/>
  <c r="H44" i="9"/>
  <c r="I44" i="9"/>
  <c r="J44" i="9"/>
  <c r="K44" i="9"/>
  <c r="L44" i="9"/>
  <c r="M44" i="9"/>
  <c r="N44" i="9"/>
  <c r="E42" i="9"/>
  <c r="G42" i="9"/>
  <c r="H42" i="9"/>
  <c r="I42" i="9"/>
  <c r="K42" i="9"/>
  <c r="L42" i="9"/>
  <c r="M42" i="9"/>
  <c r="M58" i="9" s="1"/>
  <c r="N42" i="9"/>
  <c r="B35" i="4"/>
  <c r="D31" i="4"/>
  <c r="E31" i="4"/>
  <c r="F31" i="4"/>
  <c r="G31" i="4"/>
  <c r="H31" i="4"/>
  <c r="I31" i="4"/>
  <c r="J31" i="4"/>
  <c r="K31" i="4"/>
  <c r="L31" i="4"/>
  <c r="M31" i="4"/>
  <c r="D30" i="4"/>
  <c r="E30" i="4"/>
  <c r="F30" i="4"/>
  <c r="G30" i="4"/>
  <c r="H30" i="4"/>
  <c r="I30" i="4"/>
  <c r="J30" i="4"/>
  <c r="K30" i="4"/>
  <c r="L30" i="4"/>
  <c r="M30" i="4"/>
  <c r="C30" i="4"/>
  <c r="D29" i="4"/>
  <c r="E29" i="4"/>
  <c r="F29" i="4"/>
  <c r="G29" i="4"/>
  <c r="H29" i="4"/>
  <c r="I29" i="4"/>
  <c r="J29" i="4"/>
  <c r="K29" i="4"/>
  <c r="L29" i="4"/>
  <c r="M29" i="4"/>
  <c r="C26" i="4"/>
  <c r="C27" i="4"/>
  <c r="C28" i="4"/>
  <c r="H177" i="3"/>
  <c r="I177" i="3"/>
  <c r="K177" i="3"/>
  <c r="L177" i="3"/>
  <c r="M177" i="3"/>
  <c r="N177" i="3"/>
  <c r="G141" i="3"/>
  <c r="I153" i="3"/>
  <c r="M175" i="3"/>
  <c r="E175" i="3"/>
  <c r="F175" i="3"/>
  <c r="G175" i="3"/>
  <c r="H175" i="3"/>
  <c r="I175" i="3"/>
  <c r="J175" i="3"/>
  <c r="K175" i="3"/>
  <c r="L175" i="3"/>
  <c r="N175" i="3"/>
  <c r="D175" i="3"/>
  <c r="C32" i="4" s="1"/>
  <c r="E153" i="3"/>
  <c r="F153" i="3"/>
  <c r="G153" i="3"/>
  <c r="H153" i="3"/>
  <c r="J153" i="3"/>
  <c r="K153" i="3"/>
  <c r="L153" i="3"/>
  <c r="M153" i="3"/>
  <c r="N153" i="3"/>
  <c r="D129" i="3"/>
  <c r="D50" i="9" s="1"/>
  <c r="H141" i="3"/>
  <c r="I141" i="3"/>
  <c r="J141" i="3"/>
  <c r="K141" i="3"/>
  <c r="L141" i="3"/>
  <c r="M141" i="3"/>
  <c r="N141" i="3"/>
  <c r="F141" i="3"/>
  <c r="E141" i="3"/>
  <c r="D141" i="3"/>
  <c r="D52" i="9" s="1"/>
  <c r="D153" i="3"/>
  <c r="C31" i="4" s="1"/>
  <c r="D102" i="3"/>
  <c r="D48" i="9" s="1"/>
  <c r="D15" i="3"/>
  <c r="D42" i="9" s="1"/>
  <c r="N129" i="3"/>
  <c r="M129" i="3"/>
  <c r="L129" i="3"/>
  <c r="K129" i="3"/>
  <c r="J129" i="3"/>
  <c r="I129" i="3"/>
  <c r="H129" i="3"/>
  <c r="G129" i="3"/>
  <c r="F129" i="3"/>
  <c r="E129" i="3"/>
  <c r="P67" i="13"/>
  <c r="Q67" i="13" s="1"/>
  <c r="D3" i="11"/>
  <c r="E3" i="11" s="1"/>
  <c r="F3" i="11" s="1"/>
  <c r="G3" i="11" s="1"/>
  <c r="H3" i="11" s="1"/>
  <c r="I3" i="11" s="1"/>
  <c r="J3" i="11" s="1"/>
  <c r="K3" i="11" s="1"/>
  <c r="L3" i="11" s="1"/>
  <c r="M3" i="11" s="1"/>
  <c r="E102" i="3"/>
  <c r="E75" i="3"/>
  <c r="E46" i="9" s="1"/>
  <c r="D75" i="3"/>
  <c r="E6" i="14"/>
  <c r="F6" i="14" s="1"/>
  <c r="G6" i="14" s="1"/>
  <c r="H6" i="14" s="1"/>
  <c r="I6" i="14" s="1"/>
  <c r="J6" i="14" s="1"/>
  <c r="K6" i="14" s="1"/>
  <c r="L6" i="14" s="1"/>
  <c r="M6" i="14" s="1"/>
  <c r="N6" i="14" s="1"/>
  <c r="B13" i="11"/>
  <c r="B14" i="11"/>
  <c r="B10" i="11"/>
  <c r="B11" i="11"/>
  <c r="B12" i="11"/>
  <c r="B8" i="11"/>
  <c r="B9" i="11"/>
  <c r="F26" i="21"/>
  <c r="A114" i="21"/>
  <c r="A113" i="21"/>
  <c r="A111" i="21"/>
  <c r="A110" i="21"/>
  <c r="A108" i="21"/>
  <c r="A107" i="21"/>
  <c r="A105" i="21"/>
  <c r="A104" i="21"/>
  <c r="A102" i="21"/>
  <c r="A100" i="21"/>
  <c r="A98" i="21"/>
  <c r="A97" i="21"/>
  <c r="A96" i="21"/>
  <c r="A94" i="21"/>
  <c r="A93" i="21"/>
  <c r="A91" i="21"/>
  <c r="A90" i="21"/>
  <c r="A88" i="21"/>
  <c r="A87" i="21"/>
  <c r="A85" i="21"/>
  <c r="A84" i="21"/>
  <c r="A82" i="21"/>
  <c r="A80" i="21"/>
  <c r="A78" i="21"/>
  <c r="A77" i="21"/>
  <c r="A75" i="21"/>
  <c r="A73" i="21"/>
  <c r="A72" i="21"/>
  <c r="A71" i="21"/>
  <c r="A69" i="21"/>
  <c r="A68" i="21"/>
  <c r="A67" i="21"/>
  <c r="A65" i="21"/>
  <c r="A64" i="21"/>
  <c r="A63" i="21"/>
  <c r="A61" i="21"/>
  <c r="A59" i="21"/>
  <c r="A57" i="21"/>
  <c r="A55" i="21"/>
  <c r="A54" i="21"/>
  <c r="A53" i="21"/>
  <c r="A51" i="21"/>
  <c r="A49" i="21"/>
  <c r="A48" i="21"/>
  <c r="A46" i="21"/>
  <c r="A45" i="21"/>
  <c r="A43" i="21"/>
  <c r="A42" i="21"/>
  <c r="A40" i="21"/>
  <c r="A39" i="21"/>
  <c r="A37" i="21"/>
  <c r="A35" i="21"/>
  <c r="A32" i="21"/>
  <c r="A30" i="21"/>
  <c r="H17" i="6"/>
  <c r="P36" i="13"/>
  <c r="A18" i="21"/>
  <c r="A19" i="21"/>
  <c r="A20" i="21"/>
  <c r="P8" i="13"/>
  <c r="A28" i="21"/>
  <c r="A27" i="21"/>
  <c r="A26" i="21"/>
  <c r="A25" i="21"/>
  <c r="A24" i="21"/>
  <c r="A23" i="21"/>
  <c r="A22" i="21"/>
  <c r="A21" i="21"/>
  <c r="A17" i="21"/>
  <c r="A16" i="21"/>
  <c r="A15" i="21"/>
  <c r="A14" i="21"/>
  <c r="N112" i="21"/>
  <c r="P276" i="13" s="1"/>
  <c r="Q276" i="13" s="1"/>
  <c r="P277" i="13"/>
  <c r="Q277" i="13" s="1"/>
  <c r="P275" i="13"/>
  <c r="Q275" i="13" s="1"/>
  <c r="P274" i="13"/>
  <c r="Q274" i="13" s="1"/>
  <c r="N109" i="21"/>
  <c r="P270" i="13" s="1"/>
  <c r="Q270" i="13" s="1"/>
  <c r="P271" i="13"/>
  <c r="Q271" i="13" s="1"/>
  <c r="P269" i="13"/>
  <c r="Q269" i="13" s="1"/>
  <c r="P268" i="13"/>
  <c r="Q268" i="13" s="1"/>
  <c r="N107" i="21"/>
  <c r="P264" i="13" s="1"/>
  <c r="Q264" i="13" s="1"/>
  <c r="N106" i="21"/>
  <c r="P263" i="13" s="1"/>
  <c r="Q263" i="13" s="1"/>
  <c r="P265" i="13"/>
  <c r="Q265" i="13" s="1"/>
  <c r="P262" i="13"/>
  <c r="Q262" i="13" s="1"/>
  <c r="P261" i="13"/>
  <c r="Q261" i="13" s="1"/>
  <c r="N105" i="21"/>
  <c r="P258" i="13" s="1"/>
  <c r="Q258" i="13" s="1"/>
  <c r="N104" i="21"/>
  <c r="P257" i="13" s="1"/>
  <c r="Q257" i="13" s="1"/>
  <c r="N103" i="21"/>
  <c r="P256" i="13" s="1"/>
  <c r="Q256" i="13" s="1"/>
  <c r="P255" i="13"/>
  <c r="Q255" i="13" s="1"/>
  <c r="N102" i="21"/>
  <c r="P251" i="13" s="1"/>
  <c r="Q251" i="13" s="1"/>
  <c r="N101" i="21"/>
  <c r="P250" i="13" s="1"/>
  <c r="Q250" i="13" s="1"/>
  <c r="P252" i="13"/>
  <c r="Q252" i="13" s="1"/>
  <c r="P249" i="13"/>
  <c r="Q249" i="13" s="1"/>
  <c r="N100" i="21"/>
  <c r="P245" i="13" s="1"/>
  <c r="Q245" i="13" s="1"/>
  <c r="N99" i="21"/>
  <c r="P244" i="13" s="1"/>
  <c r="Q244" i="13" s="1"/>
  <c r="P246" i="13"/>
  <c r="Q246" i="13" s="1"/>
  <c r="P243" i="13"/>
  <c r="Q243" i="13" s="1"/>
  <c r="N98" i="21"/>
  <c r="P240" i="13" s="1"/>
  <c r="Q240" i="13" s="1"/>
  <c r="N97" i="21"/>
  <c r="P239" i="13" s="1"/>
  <c r="Q239" i="13" s="1"/>
  <c r="N96" i="21"/>
  <c r="P238" i="13" s="1"/>
  <c r="Q238" i="13" s="1"/>
  <c r="N95" i="21"/>
  <c r="P237" i="13" s="1"/>
  <c r="Q237" i="13" s="1"/>
  <c r="P236" i="13"/>
  <c r="Q236" i="13" s="1"/>
  <c r="P235" i="13"/>
  <c r="Q235" i="13" s="1"/>
  <c r="N93" i="21"/>
  <c r="P233" i="13" s="1"/>
  <c r="Q233" i="13" s="1"/>
  <c r="N92" i="21"/>
  <c r="P232" i="13"/>
  <c r="Q232" i="13" s="1"/>
  <c r="P230" i="13"/>
  <c r="Q230" i="13" s="1"/>
  <c r="P228" i="13"/>
  <c r="Q228" i="13" s="1"/>
  <c r="N90" i="21"/>
  <c r="P226" i="13" s="1"/>
  <c r="Q226" i="13" s="1"/>
  <c r="N89" i="21"/>
  <c r="P229" i="13" s="1"/>
  <c r="Q229" i="13" s="1"/>
  <c r="P223" i="13"/>
  <c r="Q223" i="13" s="1"/>
  <c r="N87" i="21"/>
  <c r="P218" i="13" s="1"/>
  <c r="Q218" i="13" s="1"/>
  <c r="N86" i="21"/>
  <c r="P217" i="13" s="1"/>
  <c r="Q217" i="13" s="1"/>
  <c r="P216" i="13"/>
  <c r="Q216" i="13" s="1"/>
  <c r="P215" i="13"/>
  <c r="Q215" i="13" s="1"/>
  <c r="P214" i="13"/>
  <c r="Q214" i="13" s="1"/>
  <c r="G17" i="6"/>
  <c r="H16" i="6"/>
  <c r="G16" i="6"/>
  <c r="N84" i="21"/>
  <c r="P207" i="13" s="1"/>
  <c r="Q207" i="13" s="1"/>
  <c r="N83" i="21"/>
  <c r="P206" i="13" s="1"/>
  <c r="Q206" i="13" s="1"/>
  <c r="P205" i="13"/>
  <c r="Q205" i="13" s="1"/>
  <c r="P204" i="13"/>
  <c r="Q204" i="13" s="1"/>
  <c r="P203" i="13"/>
  <c r="Q203" i="13" s="1"/>
  <c r="N82" i="21"/>
  <c r="P199" i="13" s="1"/>
  <c r="Q199" i="13" s="1"/>
  <c r="N81" i="21"/>
  <c r="P198" i="13" s="1"/>
  <c r="Q198" i="13" s="1"/>
  <c r="P197" i="13"/>
  <c r="Q197" i="13" s="1"/>
  <c r="P196" i="13"/>
  <c r="Q196" i="13" s="1"/>
  <c r="N80" i="21"/>
  <c r="P193" i="13" s="1"/>
  <c r="Q193" i="13" s="1"/>
  <c r="N79" i="21"/>
  <c r="P192" i="13" s="1"/>
  <c r="Q192" i="13" s="1"/>
  <c r="P191" i="13"/>
  <c r="Q191" i="13" s="1"/>
  <c r="P190" i="13"/>
  <c r="Q190" i="13" s="1"/>
  <c r="N77" i="21"/>
  <c r="P183" i="13" s="1"/>
  <c r="Q183" i="13" s="1"/>
  <c r="N76" i="21"/>
  <c r="P182" i="13" s="1"/>
  <c r="Q182" i="13" s="1"/>
  <c r="P181" i="13"/>
  <c r="Q181" i="13" s="1"/>
  <c r="P180" i="13"/>
  <c r="Q180" i="13" s="1"/>
  <c r="P179" i="13"/>
  <c r="Q179" i="13" s="1"/>
  <c r="G14" i="6"/>
  <c r="H14" i="6"/>
  <c r="G15" i="6"/>
  <c r="H15" i="6"/>
  <c r="H13" i="6"/>
  <c r="G13" i="6"/>
  <c r="F14" i="6"/>
  <c r="F15" i="6"/>
  <c r="F13" i="6"/>
  <c r="N74" i="21"/>
  <c r="P174" i="13" s="1"/>
  <c r="Q174" i="13" s="1"/>
  <c r="P175" i="13"/>
  <c r="Q175" i="13" s="1"/>
  <c r="P173" i="13"/>
  <c r="Q173" i="13" s="1"/>
  <c r="P170" i="13"/>
  <c r="Q170" i="13" s="1"/>
  <c r="P169" i="13"/>
  <c r="Q169" i="13" s="1"/>
  <c r="P168" i="13"/>
  <c r="Q168" i="13" s="1"/>
  <c r="P166" i="13"/>
  <c r="Q166" i="13" s="1"/>
  <c r="P161" i="13"/>
  <c r="Q161" i="13" s="1"/>
  <c r="P160" i="13"/>
  <c r="Q160" i="13" s="1"/>
  <c r="P159" i="13"/>
  <c r="Q159" i="13" s="1"/>
  <c r="P157" i="13"/>
  <c r="Q157" i="13" s="1"/>
  <c r="N64" i="21"/>
  <c r="P151" i="13" s="1"/>
  <c r="Q151" i="13" s="1"/>
  <c r="N63" i="21"/>
  <c r="P150" i="13" s="1"/>
  <c r="Q150" i="13" s="1"/>
  <c r="N62" i="21"/>
  <c r="P148" i="13" s="1"/>
  <c r="Q148" i="13" s="1"/>
  <c r="P152" i="13"/>
  <c r="Q152" i="13" s="1"/>
  <c r="P149" i="13"/>
  <c r="Q149" i="13" s="1"/>
  <c r="P147" i="13"/>
  <c r="Q147" i="13" s="1"/>
  <c r="P145" i="13"/>
  <c r="Q145" i="13" s="1"/>
  <c r="P138" i="13"/>
  <c r="Q138" i="13" s="1"/>
  <c r="N61" i="21"/>
  <c r="P140" i="13" s="1"/>
  <c r="Q140" i="13" s="1"/>
  <c r="N60" i="21"/>
  <c r="P139" i="13" s="1"/>
  <c r="Q139" i="13" s="1"/>
  <c r="P137" i="13"/>
  <c r="Q137" i="13" s="1"/>
  <c r="N59" i="21"/>
  <c r="P134" i="13" s="1"/>
  <c r="Q134" i="13" s="1"/>
  <c r="N58" i="21"/>
  <c r="P133" i="13" s="1"/>
  <c r="Q133" i="13" s="1"/>
  <c r="P132" i="13"/>
  <c r="Q132" i="13" s="1"/>
  <c r="P131" i="13"/>
  <c r="Q131" i="13" s="1"/>
  <c r="N57" i="21"/>
  <c r="P128" i="13" s="1"/>
  <c r="Q128" i="13" s="1"/>
  <c r="N56" i="21"/>
  <c r="P127" i="13" s="1"/>
  <c r="Q127" i="13" s="1"/>
  <c r="P126" i="13"/>
  <c r="Q126" i="13" s="1"/>
  <c r="K56" i="21"/>
  <c r="N53" i="21"/>
  <c r="P123" i="13" s="1"/>
  <c r="Q123" i="13" s="1"/>
  <c r="N52" i="21"/>
  <c r="P122" i="13" s="1"/>
  <c r="Q122" i="13" s="1"/>
  <c r="P118" i="13"/>
  <c r="Q118" i="13" s="1"/>
  <c r="P119" i="13"/>
  <c r="Q119" i="13" s="1"/>
  <c r="P120" i="13"/>
  <c r="Q120" i="13" s="1"/>
  <c r="P117" i="13"/>
  <c r="Q117" i="13" s="1"/>
  <c r="H12" i="6"/>
  <c r="G12" i="6"/>
  <c r="N51" i="21"/>
  <c r="P114" i="13" s="1"/>
  <c r="Q114" i="13" s="1"/>
  <c r="N50" i="21"/>
  <c r="P113" i="13" s="1"/>
  <c r="Q113" i="13" s="1"/>
  <c r="P112" i="13"/>
  <c r="Q112" i="13" s="1"/>
  <c r="P111" i="13"/>
  <c r="Q111" i="13" s="1"/>
  <c r="K50" i="21"/>
  <c r="N48" i="21"/>
  <c r="P108" i="13" s="1"/>
  <c r="Q108" i="13" s="1"/>
  <c r="N47" i="21"/>
  <c r="P107" i="13" s="1"/>
  <c r="Q107" i="13" s="1"/>
  <c r="P105" i="13"/>
  <c r="Q105" i="13" s="1"/>
  <c r="P106" i="13"/>
  <c r="Q106" i="13" s="1"/>
  <c r="P104" i="13"/>
  <c r="Q104" i="13" s="1"/>
  <c r="P98" i="13"/>
  <c r="Q98" i="13" s="1"/>
  <c r="N45" i="21"/>
  <c r="P101" i="13" s="1"/>
  <c r="Q101" i="13" s="1"/>
  <c r="N44" i="21"/>
  <c r="P100" i="13" s="1"/>
  <c r="Q100" i="13" s="1"/>
  <c r="P96" i="13"/>
  <c r="Q96" i="13" s="1"/>
  <c r="P95" i="13"/>
  <c r="Q95" i="13" s="1"/>
  <c r="H11" i="6"/>
  <c r="H10" i="6"/>
  <c r="G11" i="6"/>
  <c r="G10" i="6"/>
  <c r="F102" i="3"/>
  <c r="G102" i="3"/>
  <c r="G48" i="9" s="1"/>
  <c r="H102" i="3"/>
  <c r="I102" i="3"/>
  <c r="J102" i="3"/>
  <c r="K102" i="3"/>
  <c r="L102" i="3"/>
  <c r="M102" i="3"/>
  <c r="N102" i="3"/>
  <c r="F75" i="3"/>
  <c r="G75" i="3"/>
  <c r="H75" i="3"/>
  <c r="I75" i="3"/>
  <c r="J75" i="3"/>
  <c r="K75" i="3"/>
  <c r="L75" i="3"/>
  <c r="M75" i="3"/>
  <c r="N75" i="3"/>
  <c r="E42" i="3"/>
  <c r="F42" i="3"/>
  <c r="G42" i="3"/>
  <c r="H42" i="3"/>
  <c r="I42" i="3"/>
  <c r="J42" i="3"/>
  <c r="K42" i="3"/>
  <c r="L42" i="3"/>
  <c r="M42" i="3"/>
  <c r="N42" i="3"/>
  <c r="D42" i="3"/>
  <c r="D44" i="9" s="1"/>
  <c r="G9" i="6"/>
  <c r="H9" i="6"/>
  <c r="H8" i="6"/>
  <c r="G8" i="6"/>
  <c r="F8" i="6"/>
  <c r="G42" i="21"/>
  <c r="N42" i="21"/>
  <c r="P90" i="13" s="1"/>
  <c r="Q90" i="13" s="1"/>
  <c r="N41" i="21"/>
  <c r="P89" i="13" s="1"/>
  <c r="Q89" i="13" s="1"/>
  <c r="P88" i="13"/>
  <c r="Q88" i="13" s="1"/>
  <c r="P87" i="13"/>
  <c r="Q87" i="13" s="1"/>
  <c r="P86" i="13"/>
  <c r="Q86" i="13" s="1"/>
  <c r="N39" i="21"/>
  <c r="P83" i="13" s="1"/>
  <c r="Q83" i="13" s="1"/>
  <c r="N38" i="21"/>
  <c r="P82" i="13" s="1"/>
  <c r="Q82" i="13" s="1"/>
  <c r="P80" i="13"/>
  <c r="Q80" i="13" s="1"/>
  <c r="P81" i="13"/>
  <c r="Q81" i="13" s="1"/>
  <c r="P79" i="13"/>
  <c r="Q79" i="13" s="1"/>
  <c r="N37" i="21"/>
  <c r="P75" i="13" s="1"/>
  <c r="Q75" i="13" s="1"/>
  <c r="N36" i="21"/>
  <c r="P74" i="13" s="1"/>
  <c r="Q74" i="13" s="1"/>
  <c r="P76" i="13"/>
  <c r="Q76" i="13" s="1"/>
  <c r="P73" i="13"/>
  <c r="Q73" i="13" s="1"/>
  <c r="N32" i="21"/>
  <c r="P70" i="13" s="1"/>
  <c r="Q70" i="13" s="1"/>
  <c r="N31" i="21"/>
  <c r="P69" i="13" s="1"/>
  <c r="Q69" i="13" s="1"/>
  <c r="P68" i="13"/>
  <c r="Q68" i="13" s="1"/>
  <c r="P66" i="13"/>
  <c r="Q66" i="13" s="1"/>
  <c r="N30" i="21"/>
  <c r="P61" i="13" s="1"/>
  <c r="Q61" i="13" s="1"/>
  <c r="N29" i="21"/>
  <c r="P60" i="13" s="1"/>
  <c r="Q60" i="13" s="1"/>
  <c r="P59" i="13"/>
  <c r="Q59" i="13" s="1"/>
  <c r="P58" i="13"/>
  <c r="Q58" i="13" s="1"/>
  <c r="N28" i="21"/>
  <c r="P54" i="13" s="1"/>
  <c r="Q54" i="13" s="1"/>
  <c r="N27" i="21"/>
  <c r="P53" i="13" s="1"/>
  <c r="Q53" i="13" s="1"/>
  <c r="P52" i="13"/>
  <c r="Q52" i="13" s="1"/>
  <c r="N26" i="21"/>
  <c r="P49" i="13" s="1"/>
  <c r="Q49" i="13" s="1"/>
  <c r="N25" i="21"/>
  <c r="P47" i="13" s="1"/>
  <c r="Q47" i="13" s="1"/>
  <c r="N24" i="21"/>
  <c r="P46" i="13" s="1"/>
  <c r="Q46" i="13" s="1"/>
  <c r="P45" i="13"/>
  <c r="Q45" i="13" s="1"/>
  <c r="P44" i="13"/>
  <c r="Q44" i="13" s="1"/>
  <c r="P48" i="13"/>
  <c r="Q48" i="13" s="1"/>
  <c r="N22" i="21"/>
  <c r="P41" i="13" s="1"/>
  <c r="P38" i="13"/>
  <c r="P39" i="13"/>
  <c r="N21" i="21"/>
  <c r="P40" i="13" s="1"/>
  <c r="P37" i="13"/>
  <c r="N18" i="21"/>
  <c r="P34" i="13" s="1"/>
  <c r="N17" i="21"/>
  <c r="P33" i="13" s="1"/>
  <c r="P30" i="13"/>
  <c r="P31" i="13"/>
  <c r="P32" i="13"/>
  <c r="P29" i="13"/>
  <c r="A13" i="21"/>
  <c r="N15" i="21"/>
  <c r="P26" i="13" s="1"/>
  <c r="N16" i="21"/>
  <c r="P27" i="13" s="1"/>
  <c r="N14" i="21"/>
  <c r="P25" i="13" s="1"/>
  <c r="P24" i="13"/>
  <c r="P23" i="13"/>
  <c r="F106" i="21"/>
  <c r="G106" i="21"/>
  <c r="F107" i="21"/>
  <c r="G107" i="21"/>
  <c r="K106" i="21"/>
  <c r="L106" i="21"/>
  <c r="K107" i="21"/>
  <c r="L107" i="21"/>
  <c r="F108" i="21"/>
  <c r="G108" i="21"/>
  <c r="A109" i="21"/>
  <c r="B109" i="21"/>
  <c r="C109" i="21"/>
  <c r="F109" i="21"/>
  <c r="G109" i="21"/>
  <c r="F110" i="21"/>
  <c r="G110" i="21"/>
  <c r="K109" i="21"/>
  <c r="L109" i="21"/>
  <c r="F111" i="21"/>
  <c r="G111" i="21"/>
  <c r="A112" i="21"/>
  <c r="B112" i="21"/>
  <c r="C112" i="21"/>
  <c r="F112" i="21"/>
  <c r="G112" i="21"/>
  <c r="F113" i="21"/>
  <c r="G113" i="21"/>
  <c r="K112" i="21"/>
  <c r="L112" i="21"/>
  <c r="F114" i="21"/>
  <c r="G114" i="21"/>
  <c r="A95" i="21"/>
  <c r="F95" i="21"/>
  <c r="G95" i="21"/>
  <c r="F96" i="21"/>
  <c r="G96" i="21"/>
  <c r="K95" i="21"/>
  <c r="L95" i="21"/>
  <c r="K96" i="21"/>
  <c r="L96" i="21"/>
  <c r="K97" i="21"/>
  <c r="L97" i="21"/>
  <c r="K98" i="21"/>
  <c r="L98" i="21"/>
  <c r="A99" i="21"/>
  <c r="B99" i="21"/>
  <c r="C99" i="21"/>
  <c r="F99" i="21"/>
  <c r="G99" i="21"/>
  <c r="K99" i="21"/>
  <c r="L99" i="21"/>
  <c r="K100" i="21"/>
  <c r="L100" i="21"/>
  <c r="F100" i="21"/>
  <c r="G100" i="21"/>
  <c r="A101" i="21"/>
  <c r="B101" i="21"/>
  <c r="C101" i="21"/>
  <c r="F101" i="21"/>
  <c r="G101" i="21"/>
  <c r="K101" i="21"/>
  <c r="L101" i="21"/>
  <c r="K102" i="21"/>
  <c r="L102" i="21"/>
  <c r="F102" i="21"/>
  <c r="G102" i="21"/>
  <c r="A103" i="21"/>
  <c r="B103" i="21"/>
  <c r="C103" i="21"/>
  <c r="F103" i="21"/>
  <c r="G103" i="21"/>
  <c r="K103" i="21"/>
  <c r="L103" i="21"/>
  <c r="K104" i="21"/>
  <c r="L104" i="21"/>
  <c r="K105" i="21"/>
  <c r="L105" i="21"/>
  <c r="A106" i="21"/>
  <c r="B106" i="21"/>
  <c r="C106" i="21"/>
  <c r="A66" i="21"/>
  <c r="B66" i="21"/>
  <c r="C66" i="21"/>
  <c r="B67" i="21"/>
  <c r="C67" i="21"/>
  <c r="B68" i="21"/>
  <c r="C68" i="21"/>
  <c r="F66" i="21"/>
  <c r="G66" i="21"/>
  <c r="B69" i="21"/>
  <c r="C69" i="21"/>
  <c r="F67" i="21"/>
  <c r="G67" i="21"/>
  <c r="F68" i="21"/>
  <c r="G68" i="21"/>
  <c r="F69" i="21"/>
  <c r="G69" i="21"/>
  <c r="A70" i="21"/>
  <c r="B70" i="21"/>
  <c r="C70" i="21"/>
  <c r="B71" i="21"/>
  <c r="C71" i="21"/>
  <c r="B72" i="21"/>
  <c r="C72" i="21"/>
  <c r="F70" i="21"/>
  <c r="G70" i="21"/>
  <c r="B73" i="21"/>
  <c r="C73" i="21"/>
  <c r="F71" i="21"/>
  <c r="G71" i="21"/>
  <c r="F72" i="21"/>
  <c r="G72" i="21"/>
  <c r="F73" i="21"/>
  <c r="G73" i="21"/>
  <c r="A74" i="21"/>
  <c r="B74" i="21"/>
  <c r="C74" i="21"/>
  <c r="F74" i="21"/>
  <c r="G74" i="21"/>
  <c r="K74" i="21"/>
  <c r="L74" i="21"/>
  <c r="F75" i="21"/>
  <c r="G75" i="21"/>
  <c r="B75" i="21"/>
  <c r="C75" i="21"/>
  <c r="A76" i="21"/>
  <c r="B76" i="21"/>
  <c r="C76" i="21"/>
  <c r="F76" i="21"/>
  <c r="G76" i="21"/>
  <c r="F77" i="21"/>
  <c r="G77" i="21"/>
  <c r="F78" i="21"/>
  <c r="G78" i="21"/>
  <c r="K76" i="21"/>
  <c r="L76" i="21"/>
  <c r="K77" i="21"/>
  <c r="L77" i="21"/>
  <c r="A79" i="21"/>
  <c r="B79" i="21"/>
  <c r="C79" i="21"/>
  <c r="B80" i="21"/>
  <c r="C80" i="21"/>
  <c r="F79" i="21"/>
  <c r="G79" i="21"/>
  <c r="F80" i="21"/>
  <c r="G80" i="21"/>
  <c r="K79" i="21"/>
  <c r="L79" i="21"/>
  <c r="K80" i="21"/>
  <c r="L80" i="21"/>
  <c r="A81" i="21"/>
  <c r="B81" i="21"/>
  <c r="C81" i="21"/>
  <c r="F81" i="21"/>
  <c r="G81" i="21"/>
  <c r="F82" i="21"/>
  <c r="G82" i="21"/>
  <c r="K81" i="21"/>
  <c r="L81" i="21"/>
  <c r="K82" i="21"/>
  <c r="L82" i="21"/>
  <c r="A83" i="21"/>
  <c r="B83" i="21"/>
  <c r="C83" i="21"/>
  <c r="B84" i="21"/>
  <c r="C84" i="21"/>
  <c r="F83" i="21"/>
  <c r="G83" i="21"/>
  <c r="F84" i="21"/>
  <c r="G84" i="21"/>
  <c r="G85" i="21"/>
  <c r="K83" i="21"/>
  <c r="L83" i="21"/>
  <c r="K84" i="21"/>
  <c r="L84" i="21"/>
  <c r="A86" i="21"/>
  <c r="B86" i="21"/>
  <c r="C86" i="21"/>
  <c r="B87" i="21"/>
  <c r="B88" i="21"/>
  <c r="C88" i="21"/>
  <c r="F86" i="21"/>
  <c r="G86" i="21"/>
  <c r="F87" i="21"/>
  <c r="G87" i="21"/>
  <c r="F88" i="21"/>
  <c r="G88" i="21"/>
  <c r="K86" i="21"/>
  <c r="L86" i="21"/>
  <c r="K87" i="21"/>
  <c r="L87" i="21"/>
  <c r="A89" i="21"/>
  <c r="B89" i="21"/>
  <c r="C89" i="21"/>
  <c r="B90" i="21"/>
  <c r="C90" i="21"/>
  <c r="F90" i="21"/>
  <c r="G90" i="21"/>
  <c r="F89" i="21"/>
  <c r="G89" i="21"/>
  <c r="B91" i="21"/>
  <c r="C91" i="21"/>
  <c r="K89" i="21"/>
  <c r="L89" i="21"/>
  <c r="K90" i="21"/>
  <c r="L90" i="21"/>
  <c r="A92" i="21"/>
  <c r="F92" i="21"/>
  <c r="G92" i="21"/>
  <c r="K92" i="21"/>
  <c r="L92" i="21"/>
  <c r="F93" i="21"/>
  <c r="G93" i="21"/>
  <c r="B92" i="21"/>
  <c r="C92" i="21"/>
  <c r="F94" i="21"/>
  <c r="G94" i="21"/>
  <c r="K93" i="21"/>
  <c r="L93" i="21"/>
  <c r="F41" i="21"/>
  <c r="G41" i="21"/>
  <c r="F42" i="21"/>
  <c r="F43" i="21"/>
  <c r="G43" i="21"/>
  <c r="K41" i="21"/>
  <c r="L41" i="21"/>
  <c r="K42" i="21"/>
  <c r="L42" i="21"/>
  <c r="A44" i="21"/>
  <c r="C44" i="21"/>
  <c r="F44" i="21"/>
  <c r="G44" i="21"/>
  <c r="F45" i="21"/>
  <c r="G45" i="21"/>
  <c r="F46" i="21"/>
  <c r="G46" i="21"/>
  <c r="K44" i="21"/>
  <c r="L44" i="21"/>
  <c r="K45" i="21"/>
  <c r="L45" i="21"/>
  <c r="A47" i="21"/>
  <c r="B47" i="21"/>
  <c r="C47" i="21"/>
  <c r="G47" i="21"/>
  <c r="F48" i="21"/>
  <c r="G48" i="21"/>
  <c r="F49" i="21"/>
  <c r="G49" i="21"/>
  <c r="K47" i="21"/>
  <c r="L47" i="21"/>
  <c r="K48" i="21"/>
  <c r="L48" i="21"/>
  <c r="A50" i="21"/>
  <c r="B50" i="21"/>
  <c r="C50" i="21"/>
  <c r="F50" i="21"/>
  <c r="G50" i="21"/>
  <c r="F51" i="21"/>
  <c r="L50" i="21"/>
  <c r="L51" i="21"/>
  <c r="A52" i="21"/>
  <c r="C52" i="21"/>
  <c r="F52" i="21"/>
  <c r="G52" i="21"/>
  <c r="F53" i="21"/>
  <c r="G53" i="21"/>
  <c r="F54" i="21"/>
  <c r="G54" i="21"/>
  <c r="F55" i="21"/>
  <c r="K52" i="21"/>
  <c r="L52" i="21"/>
  <c r="K53" i="21"/>
  <c r="L53" i="21"/>
  <c r="A56" i="21"/>
  <c r="B56" i="21"/>
  <c r="C56" i="21"/>
  <c r="G56" i="21"/>
  <c r="L56" i="21"/>
  <c r="K57" i="21"/>
  <c r="L57" i="21"/>
  <c r="A58" i="21"/>
  <c r="B58" i="21"/>
  <c r="C58" i="21"/>
  <c r="F58" i="21"/>
  <c r="G58" i="21"/>
  <c r="F59" i="21"/>
  <c r="G59" i="21"/>
  <c r="K58" i="21"/>
  <c r="K59" i="21"/>
  <c r="L59" i="21"/>
  <c r="A60" i="21"/>
  <c r="B60" i="21"/>
  <c r="C60" i="21"/>
  <c r="F60" i="21"/>
  <c r="G60" i="21"/>
  <c r="F61" i="21"/>
  <c r="G61" i="21"/>
  <c r="K60" i="21"/>
  <c r="L60" i="21"/>
  <c r="K61" i="21"/>
  <c r="L61" i="21"/>
  <c r="A62" i="21"/>
  <c r="B62" i="21"/>
  <c r="C62" i="21"/>
  <c r="B63" i="21"/>
  <c r="C63" i="21"/>
  <c r="B64" i="21"/>
  <c r="C64" i="21"/>
  <c r="F62" i="21"/>
  <c r="G62" i="21"/>
  <c r="B65" i="21"/>
  <c r="C65" i="21"/>
  <c r="F63" i="21"/>
  <c r="G63" i="21"/>
  <c r="K62" i="21"/>
  <c r="L62" i="21"/>
  <c r="F64" i="21"/>
  <c r="G64" i="21"/>
  <c r="K63" i="21"/>
  <c r="L63" i="21"/>
  <c r="K64" i="21"/>
  <c r="L64" i="21"/>
  <c r="F65" i="21"/>
  <c r="G65" i="21"/>
  <c r="F17" i="21"/>
  <c r="G17" i="21"/>
  <c r="F18" i="21"/>
  <c r="G18" i="21"/>
  <c r="F19" i="21"/>
  <c r="G19" i="21"/>
  <c r="F20" i="21"/>
  <c r="G20" i="21"/>
  <c r="K17" i="21"/>
  <c r="L17" i="21"/>
  <c r="K18" i="21"/>
  <c r="L18" i="21"/>
  <c r="B21" i="21"/>
  <c r="C21" i="21"/>
  <c r="F21" i="21"/>
  <c r="G21" i="21"/>
  <c r="F22" i="21"/>
  <c r="G22" i="21"/>
  <c r="F23" i="21"/>
  <c r="G23" i="21"/>
  <c r="K21" i="21"/>
  <c r="L21" i="21"/>
  <c r="K22" i="21"/>
  <c r="L22" i="21"/>
  <c r="F24" i="21"/>
  <c r="G24" i="21"/>
  <c r="F25" i="21"/>
  <c r="G25" i="21"/>
  <c r="K24" i="21"/>
  <c r="L24" i="21"/>
  <c r="K25" i="21"/>
  <c r="L25" i="21"/>
  <c r="B24" i="21"/>
  <c r="C24" i="21"/>
  <c r="G26" i="21"/>
  <c r="K26" i="21"/>
  <c r="L26" i="21"/>
  <c r="B27" i="21"/>
  <c r="C27" i="21"/>
  <c r="G27" i="21"/>
  <c r="K27" i="21"/>
  <c r="L27" i="21"/>
  <c r="K28" i="21"/>
  <c r="L28" i="21"/>
  <c r="A29" i="21"/>
  <c r="B29" i="21"/>
  <c r="C29" i="21"/>
  <c r="F29" i="21"/>
  <c r="G29" i="21"/>
  <c r="F30" i="21"/>
  <c r="G30" i="21"/>
  <c r="K29" i="21"/>
  <c r="L29" i="21"/>
  <c r="K30" i="21"/>
  <c r="L30" i="21"/>
  <c r="B30" i="21"/>
  <c r="C30" i="21"/>
  <c r="A31" i="21"/>
  <c r="B31" i="21"/>
  <c r="C31" i="21"/>
  <c r="F33" i="21"/>
  <c r="G33" i="21"/>
  <c r="F31" i="21"/>
  <c r="G31" i="21"/>
  <c r="F32" i="21"/>
  <c r="G32" i="21"/>
  <c r="G35" i="21"/>
  <c r="K31" i="21"/>
  <c r="L31" i="21"/>
  <c r="K32" i="21"/>
  <c r="L32" i="21"/>
  <c r="A36" i="21"/>
  <c r="B36" i="21"/>
  <c r="C36" i="21"/>
  <c r="F36" i="21"/>
  <c r="G36" i="21"/>
  <c r="K36" i="21"/>
  <c r="L36" i="21"/>
  <c r="K37" i="21"/>
  <c r="L37" i="21"/>
  <c r="F37" i="21"/>
  <c r="G37" i="21"/>
  <c r="A38" i="21"/>
  <c r="B38" i="21"/>
  <c r="F38" i="21"/>
  <c r="F39" i="21"/>
  <c r="G39" i="21"/>
  <c r="F40" i="21"/>
  <c r="G40" i="21"/>
  <c r="K38" i="21"/>
  <c r="L38" i="21"/>
  <c r="K39" i="21"/>
  <c r="L39" i="21"/>
  <c r="A41" i="21"/>
  <c r="B41" i="21"/>
  <c r="C41" i="21"/>
  <c r="F14" i="21"/>
  <c r="G14" i="21"/>
  <c r="F15" i="21"/>
  <c r="G15" i="21"/>
  <c r="K14" i="21"/>
  <c r="L14" i="21"/>
  <c r="K15" i="21"/>
  <c r="L15" i="21"/>
  <c r="K16" i="21"/>
  <c r="L16" i="21"/>
  <c r="C14" i="21"/>
  <c r="B14" i="21"/>
  <c r="A12" i="21"/>
  <c r="A11" i="21"/>
  <c r="A10" i="21"/>
  <c r="N11" i="21"/>
  <c r="P20" i="13" s="1"/>
  <c r="N10" i="21"/>
  <c r="P19" i="13" s="1"/>
  <c r="P16" i="13"/>
  <c r="Q16" i="13" s="1"/>
  <c r="P17" i="13"/>
  <c r="P18" i="13"/>
  <c r="P15" i="13"/>
  <c r="N9" i="21"/>
  <c r="P12" i="13" s="1"/>
  <c r="N8" i="21"/>
  <c r="P11" i="13" s="1"/>
  <c r="F10" i="21"/>
  <c r="G10" i="21"/>
  <c r="F11" i="21"/>
  <c r="G11" i="21"/>
  <c r="F12" i="21"/>
  <c r="G12" i="21"/>
  <c r="F13" i="21"/>
  <c r="G13" i="21"/>
  <c r="K10" i="21"/>
  <c r="L10" i="21"/>
  <c r="K11" i="21"/>
  <c r="L11" i="21"/>
  <c r="C10" i="21"/>
  <c r="B10" i="21"/>
  <c r="A9" i="21"/>
  <c r="A8" i="21"/>
  <c r="P10" i="13"/>
  <c r="P9" i="13"/>
  <c r="F8" i="21"/>
  <c r="G8" i="21"/>
  <c r="F9" i="21"/>
  <c r="G9" i="21"/>
  <c r="K8" i="21"/>
  <c r="L8" i="21"/>
  <c r="K9" i="21"/>
  <c r="L9" i="21"/>
  <c r="C8" i="21"/>
  <c r="B8" i="21"/>
  <c r="A6" i="21"/>
  <c r="G177" i="3" l="1"/>
  <c r="E177" i="3"/>
  <c r="D54" i="9"/>
  <c r="C29" i="4"/>
  <c r="C17" i="9"/>
  <c r="C13" i="9"/>
  <c r="I58" i="9"/>
  <c r="G58" i="9"/>
  <c r="K58" i="9"/>
  <c r="D58" i="9"/>
  <c r="E58" i="9"/>
  <c r="N58" i="9"/>
  <c r="L58" i="9"/>
  <c r="H58" i="9"/>
  <c r="P62" i="13"/>
  <c r="C10" i="6" s="1"/>
  <c r="P225" i="13"/>
  <c r="Q225" i="13" s="1"/>
  <c r="P55" i="13"/>
  <c r="C44" i="6" s="1"/>
  <c r="P115" i="13"/>
  <c r="P50" i="13"/>
  <c r="C19" i="6" s="1"/>
  <c r="P259" i="13"/>
  <c r="C22" i="6" s="1"/>
  <c r="P71" i="13"/>
  <c r="C11" i="6" s="1"/>
  <c r="E5" i="2"/>
  <c r="F5" i="2" s="1"/>
  <c r="G5" i="2" s="1"/>
  <c r="H5" i="2" s="1"/>
  <c r="I5" i="2" s="1"/>
  <c r="J5" i="2" s="1"/>
  <c r="K5" i="2" s="1"/>
  <c r="L5" i="2" s="1"/>
  <c r="M5" i="2" s="1"/>
  <c r="N5" i="2" s="1"/>
  <c r="D105" i="2"/>
  <c r="E105" i="2" s="1"/>
  <c r="F105" i="2" s="1"/>
  <c r="G105" i="2" s="1"/>
  <c r="H105" i="2" s="1"/>
  <c r="I105" i="2" s="1"/>
  <c r="J105" i="2" s="1"/>
  <c r="K105" i="2" s="1"/>
  <c r="L105" i="2" s="1"/>
  <c r="M105" i="2" s="1"/>
  <c r="N105" i="2" s="1"/>
  <c r="E5" i="3"/>
  <c r="F5" i="3" s="1"/>
  <c r="G5" i="3" s="1"/>
  <c r="H5" i="3" s="1"/>
  <c r="I5" i="3" s="1"/>
  <c r="J5" i="3" s="1"/>
  <c r="K5" i="3" s="1"/>
  <c r="L5" i="3" s="1"/>
  <c r="M5" i="3" s="1"/>
  <c r="N5" i="3" s="1"/>
  <c r="C7" i="4"/>
  <c r="D7" i="4" s="1"/>
  <c r="E7" i="4" s="1"/>
  <c r="F7" i="4" s="1"/>
  <c r="G7" i="4" s="1"/>
  <c r="H7" i="4" s="1"/>
  <c r="I7" i="4" s="1"/>
  <c r="J7" i="4" s="1"/>
  <c r="K7" i="4" s="1"/>
  <c r="L7" i="4" s="1"/>
  <c r="M7" i="4" s="1"/>
  <c r="P272" i="13"/>
  <c r="C43" i="6" s="1"/>
  <c r="P266" i="13"/>
  <c r="C26" i="6" s="1"/>
  <c r="P253" i="13"/>
  <c r="C38" i="6" s="1"/>
  <c r="P247" i="13"/>
  <c r="C14" i="6" s="1"/>
  <c r="P241" i="13"/>
  <c r="C36" i="6" s="1"/>
  <c r="P234" i="13"/>
  <c r="C25" i="6" s="1"/>
  <c r="P219" i="13"/>
  <c r="C27" i="6" s="1"/>
  <c r="D27" i="6" s="1"/>
  <c r="P194" i="13"/>
  <c r="C20" i="6" s="1"/>
  <c r="P177" i="13"/>
  <c r="C13" i="6" s="1"/>
  <c r="P171" i="13"/>
  <c r="C32" i="6" s="1"/>
  <c r="D32" i="6" s="1"/>
  <c r="P162" i="13"/>
  <c r="C28" i="6" s="1"/>
  <c r="D28" i="6" s="1"/>
  <c r="P153" i="13"/>
  <c r="C34" i="6" s="1"/>
  <c r="D34" i="6" s="1"/>
  <c r="P141" i="13"/>
  <c r="C31" i="6" s="1"/>
  <c r="P135" i="13"/>
  <c r="C30" i="6" s="1"/>
  <c r="P129" i="13"/>
  <c r="C45" i="6" s="1"/>
  <c r="P124" i="13"/>
  <c r="C33" i="6" s="1"/>
  <c r="C15" i="6"/>
  <c r="P109" i="13"/>
  <c r="C35" i="6" s="1"/>
  <c r="P102" i="13"/>
  <c r="C21" i="6" s="1"/>
  <c r="P93" i="13"/>
  <c r="C18" i="6" s="1"/>
  <c r="P84" i="13"/>
  <c r="C41" i="6" s="1"/>
  <c r="P77" i="13"/>
  <c r="C24" i="6" s="1"/>
  <c r="P187" i="13"/>
  <c r="C40" i="6" s="1"/>
  <c r="C48" i="9"/>
  <c r="C56" i="9"/>
  <c r="C52" i="9"/>
  <c r="C44" i="9"/>
  <c r="C54" i="9"/>
  <c r="C46" i="9"/>
  <c r="C50" i="9"/>
  <c r="B29" i="4"/>
  <c r="B30" i="4"/>
  <c r="B31" i="4"/>
  <c r="D177" i="3"/>
  <c r="B7" i="11"/>
  <c r="B6" i="11"/>
  <c r="B5" i="11"/>
  <c r="E74" i="9"/>
  <c r="F74" i="9"/>
  <c r="G74" i="9"/>
  <c r="H74" i="9"/>
  <c r="I74" i="9"/>
  <c r="J74" i="9"/>
  <c r="K74" i="9"/>
  <c r="L74" i="9"/>
  <c r="M74" i="9"/>
  <c r="N74" i="9"/>
  <c r="D74" i="9"/>
  <c r="C66" i="9"/>
  <c r="C67" i="9"/>
  <c r="C68" i="9"/>
  <c r="C69" i="9"/>
  <c r="C70" i="9"/>
  <c r="C71" i="9"/>
  <c r="C72" i="9"/>
  <c r="C65" i="9"/>
  <c r="C28" i="9"/>
  <c r="C30" i="9"/>
  <c r="C32" i="9"/>
  <c r="C34" i="9"/>
  <c r="C24" i="9"/>
  <c r="C16" i="9"/>
  <c r="C20" i="9"/>
  <c r="C22" i="9"/>
  <c r="O36" i="13"/>
  <c r="Q36" i="13" s="1"/>
  <c r="O30" i="13"/>
  <c r="O31" i="13"/>
  <c r="O32" i="13"/>
  <c r="O33" i="13"/>
  <c r="O34" i="13"/>
  <c r="O17" i="13"/>
  <c r="O18" i="13"/>
  <c r="D32" i="4"/>
  <c r="E32" i="4"/>
  <c r="F32" i="4"/>
  <c r="G32" i="4"/>
  <c r="H32" i="4"/>
  <c r="I32" i="4"/>
  <c r="J32" i="4"/>
  <c r="K32" i="4"/>
  <c r="L32" i="4"/>
  <c r="M32" i="4"/>
  <c r="D28" i="4"/>
  <c r="E28" i="4"/>
  <c r="F28" i="4"/>
  <c r="G28" i="4"/>
  <c r="H28" i="4"/>
  <c r="I28" i="4"/>
  <c r="J28" i="4"/>
  <c r="K28" i="4"/>
  <c r="L28" i="4"/>
  <c r="M28" i="4"/>
  <c r="D27" i="4"/>
  <c r="E27" i="4"/>
  <c r="F27" i="4"/>
  <c r="G27" i="4"/>
  <c r="H27" i="4"/>
  <c r="I27" i="4"/>
  <c r="J27" i="4"/>
  <c r="K27" i="4"/>
  <c r="L27" i="4"/>
  <c r="M27" i="4"/>
  <c r="O12" i="13"/>
  <c r="O11" i="13"/>
  <c r="O10" i="13"/>
  <c r="O9" i="13"/>
  <c r="Q9" i="13" s="1"/>
  <c r="Q8" i="13"/>
  <c r="O14" i="13"/>
  <c r="O15" i="13"/>
  <c r="O16" i="13"/>
  <c r="O19" i="13"/>
  <c r="O20" i="13"/>
  <c r="O22" i="13"/>
  <c r="O23" i="13"/>
  <c r="O24" i="13"/>
  <c r="O25" i="13"/>
  <c r="O26" i="13"/>
  <c r="O27" i="13"/>
  <c r="O29" i="13"/>
  <c r="O37" i="13"/>
  <c r="O38" i="13"/>
  <c r="O39" i="13"/>
  <c r="O40" i="13"/>
  <c r="O41" i="13"/>
  <c r="O44" i="13"/>
  <c r="O45" i="13"/>
  <c r="O46" i="13"/>
  <c r="O47" i="13"/>
  <c r="O43" i="13"/>
  <c r="O48" i="13"/>
  <c r="O49" i="13"/>
  <c r="O51" i="13"/>
  <c r="O52" i="13"/>
  <c r="O53" i="13"/>
  <c r="O54" i="13"/>
  <c r="O57" i="13"/>
  <c r="O58" i="13"/>
  <c r="O59" i="13"/>
  <c r="O60" i="13"/>
  <c r="O61" i="13"/>
  <c r="O56" i="13"/>
  <c r="O63" i="13"/>
  <c r="O64" i="13"/>
  <c r="O65" i="13"/>
  <c r="O66" i="13"/>
  <c r="O67" i="13"/>
  <c r="O68" i="13"/>
  <c r="O69" i="13"/>
  <c r="O70" i="13"/>
  <c r="O72" i="13"/>
  <c r="O73" i="13"/>
  <c r="O74" i="13"/>
  <c r="O75" i="13"/>
  <c r="O76" i="13"/>
  <c r="O78" i="13"/>
  <c r="O80" i="13"/>
  <c r="O81" i="13"/>
  <c r="O82" i="13"/>
  <c r="O83" i="13"/>
  <c r="O85" i="13"/>
  <c r="O86" i="13"/>
  <c r="O87" i="13"/>
  <c r="O88" i="13"/>
  <c r="O89" i="13"/>
  <c r="O90" i="13"/>
  <c r="O94" i="13"/>
  <c r="O95" i="13"/>
  <c r="O96" i="13"/>
  <c r="O98" i="13"/>
  <c r="O100" i="13"/>
  <c r="O101" i="13"/>
  <c r="O103" i="13"/>
  <c r="O104" i="13"/>
  <c r="O105" i="13"/>
  <c r="O106" i="13"/>
  <c r="O107" i="13"/>
  <c r="O108" i="13"/>
  <c r="O110" i="13"/>
  <c r="O111" i="13"/>
  <c r="O112" i="13"/>
  <c r="O113" i="13"/>
  <c r="O114" i="13"/>
  <c r="O116" i="13"/>
  <c r="O117" i="13"/>
  <c r="O118" i="13"/>
  <c r="O119" i="13"/>
  <c r="O120" i="13"/>
  <c r="O122" i="13"/>
  <c r="O123" i="13"/>
  <c r="O125" i="13"/>
  <c r="O126" i="13"/>
  <c r="O127" i="13"/>
  <c r="O128" i="13"/>
  <c r="O130" i="13"/>
  <c r="O131" i="13"/>
  <c r="O132" i="13"/>
  <c r="O133" i="13"/>
  <c r="O134" i="13"/>
  <c r="O136" i="13"/>
  <c r="O137" i="13"/>
  <c r="O138" i="13"/>
  <c r="O139" i="13"/>
  <c r="O140" i="13"/>
  <c r="O142" i="13"/>
  <c r="O143" i="13"/>
  <c r="O144" i="13"/>
  <c r="O145" i="13"/>
  <c r="O146" i="13"/>
  <c r="O147" i="13"/>
  <c r="O148" i="13"/>
  <c r="O149" i="13"/>
  <c r="O150" i="13"/>
  <c r="O151" i="13"/>
  <c r="O152" i="13"/>
  <c r="O154" i="13"/>
  <c r="O155" i="13"/>
  <c r="O156" i="13"/>
  <c r="O157" i="13"/>
  <c r="O158" i="13"/>
  <c r="O159" i="13"/>
  <c r="O160" i="13"/>
  <c r="O161" i="13"/>
  <c r="O163" i="13"/>
  <c r="O164" i="13"/>
  <c r="O165" i="13"/>
  <c r="O166" i="13"/>
  <c r="O167" i="13"/>
  <c r="O168" i="13"/>
  <c r="O169" i="13"/>
  <c r="O170" i="13"/>
  <c r="O172" i="13"/>
  <c r="O173" i="13"/>
  <c r="O174" i="13"/>
  <c r="O175" i="13"/>
  <c r="O176" i="13"/>
  <c r="O178" i="13"/>
  <c r="O179" i="13"/>
  <c r="O180" i="13"/>
  <c r="O181" i="13"/>
  <c r="O182" i="13"/>
  <c r="O183" i="13"/>
  <c r="O188" i="13"/>
  <c r="O189" i="13"/>
  <c r="O190" i="13"/>
  <c r="O191" i="13"/>
  <c r="O192" i="13"/>
  <c r="O193" i="13"/>
  <c r="O195" i="13"/>
  <c r="Q195" i="13" s="1"/>
  <c r="P200" i="13" s="1"/>
  <c r="C23" i="6" s="1"/>
  <c r="O196" i="13"/>
  <c r="O197" i="13"/>
  <c r="O198" i="13"/>
  <c r="O199" i="13"/>
  <c r="O201" i="13"/>
  <c r="Q201" i="13" s="1"/>
  <c r="O202" i="13"/>
  <c r="Q202" i="13" s="1"/>
  <c r="O203" i="13"/>
  <c r="O204" i="13"/>
  <c r="O205" i="13"/>
  <c r="O206" i="13"/>
  <c r="O207" i="13"/>
  <c r="O211" i="13"/>
  <c r="O212" i="13"/>
  <c r="O213" i="13"/>
  <c r="O214" i="13"/>
  <c r="O215" i="13"/>
  <c r="O216" i="13"/>
  <c r="O217" i="13"/>
  <c r="O218" i="13"/>
  <c r="O220" i="13"/>
  <c r="O221" i="13"/>
  <c r="O222" i="13"/>
  <c r="Q222" i="13" s="1"/>
  <c r="P227" i="13" s="1"/>
  <c r="C39" i="6" s="1"/>
  <c r="D39" i="6" s="1"/>
  <c r="O223" i="13"/>
  <c r="O224" i="13"/>
  <c r="O225" i="13"/>
  <c r="O226" i="13"/>
  <c r="O228" i="13"/>
  <c r="O229" i="13"/>
  <c r="O230" i="13"/>
  <c r="O231" i="13"/>
  <c r="O232" i="13"/>
  <c r="O233" i="13"/>
  <c r="O235" i="13"/>
  <c r="O236" i="13"/>
  <c r="O237" i="13"/>
  <c r="O238" i="13"/>
  <c r="O239" i="13"/>
  <c r="O240" i="13"/>
  <c r="O242" i="13"/>
  <c r="O243" i="13"/>
  <c r="O244" i="13"/>
  <c r="O245" i="13"/>
  <c r="O246" i="13"/>
  <c r="O248" i="13"/>
  <c r="O249" i="13"/>
  <c r="O250" i="13"/>
  <c r="O251" i="13"/>
  <c r="O252" i="13"/>
  <c r="O254" i="13"/>
  <c r="O255" i="13"/>
  <c r="O256" i="13"/>
  <c r="O257" i="13"/>
  <c r="O258" i="13"/>
  <c r="O260" i="13"/>
  <c r="O261" i="13"/>
  <c r="O262" i="13"/>
  <c r="O263" i="13"/>
  <c r="O264" i="13"/>
  <c r="O265" i="13"/>
  <c r="O270" i="13"/>
  <c r="O271" i="13"/>
  <c r="O273" i="13"/>
  <c r="Q273" i="13" s="1"/>
  <c r="P278" i="13" s="1"/>
  <c r="C42" i="6" s="1"/>
  <c r="O274" i="13"/>
  <c r="O275" i="13"/>
  <c r="O276" i="13"/>
  <c r="O277" i="13"/>
  <c r="P210" i="13" l="1"/>
  <c r="C12" i="6" s="1"/>
  <c r="B32" i="4"/>
  <c r="C74" i="9"/>
  <c r="Q37" i="13"/>
  <c r="Q34" i="13"/>
  <c r="Q40" i="13"/>
  <c r="Q39" i="13"/>
  <c r="B27" i="4"/>
  <c r="B28" i="4"/>
  <c r="Q29" i="13"/>
  <c r="Q38" i="13"/>
  <c r="Q32" i="13"/>
  <c r="Q31" i="13"/>
  <c r="Q41" i="13"/>
  <c r="Q30" i="13"/>
  <c r="Q24" i="13"/>
  <c r="Q33" i="13"/>
  <c r="Q26" i="13"/>
  <c r="Q22" i="13"/>
  <c r="Q23" i="13"/>
  <c r="Q27" i="13"/>
  <c r="Q25" i="13"/>
  <c r="Q11" i="13"/>
  <c r="Q19" i="13"/>
  <c r="Q17" i="13"/>
  <c r="Q18" i="13"/>
  <c r="Q20" i="13"/>
  <c r="Q14" i="13"/>
  <c r="Q15" i="13"/>
  <c r="Q12" i="13"/>
  <c r="Q10" i="13"/>
  <c r="P35" i="13" l="1"/>
  <c r="C16" i="6" s="1"/>
  <c r="P21" i="13"/>
  <c r="C37" i="6" s="1"/>
  <c r="P42" i="13"/>
  <c r="C17" i="6" s="1"/>
  <c r="P13" i="13"/>
  <c r="C9" i="6" s="1"/>
  <c r="P28" i="13"/>
  <c r="C29" i="6" s="1"/>
  <c r="D26" i="4"/>
  <c r="E26" i="4"/>
  <c r="F26" i="4"/>
  <c r="G26" i="4"/>
  <c r="H26" i="4"/>
  <c r="I26" i="4"/>
  <c r="J26" i="4"/>
  <c r="K26" i="4"/>
  <c r="L26" i="4"/>
  <c r="M26" i="4"/>
  <c r="E15" i="3"/>
  <c r="F15" i="3"/>
  <c r="G15" i="3"/>
  <c r="H15" i="3"/>
  <c r="I15" i="3"/>
  <c r="J15" i="3"/>
  <c r="K15" i="3"/>
  <c r="L15" i="3"/>
  <c r="M15" i="3"/>
  <c r="N15" i="3"/>
  <c r="E175" i="2"/>
  <c r="D20" i="4" s="1"/>
  <c r="E33" i="9" s="1"/>
  <c r="F175" i="2"/>
  <c r="E20" i="4" s="1"/>
  <c r="F33" i="9" s="1"/>
  <c r="G175" i="2"/>
  <c r="F20" i="4" s="1"/>
  <c r="G33" i="9" s="1"/>
  <c r="H175" i="2"/>
  <c r="G20" i="4" s="1"/>
  <c r="H33" i="9" s="1"/>
  <c r="I175" i="2"/>
  <c r="H20" i="4" s="1"/>
  <c r="I33" i="9" s="1"/>
  <c r="J175" i="2"/>
  <c r="I20" i="4" s="1"/>
  <c r="J33" i="9" s="1"/>
  <c r="K175" i="2"/>
  <c r="J20" i="4" s="1"/>
  <c r="K33" i="9" s="1"/>
  <c r="L175" i="2"/>
  <c r="K20" i="4" s="1"/>
  <c r="L33" i="9" s="1"/>
  <c r="M175" i="2"/>
  <c r="L20" i="4" s="1"/>
  <c r="M33" i="9" s="1"/>
  <c r="N175" i="2"/>
  <c r="M20" i="4" s="1"/>
  <c r="N33" i="9" s="1"/>
  <c r="D175" i="2"/>
  <c r="C20" i="4" s="1"/>
  <c r="D33" i="9" s="1"/>
  <c r="E163" i="2"/>
  <c r="D19" i="4" s="1"/>
  <c r="E31" i="9" s="1"/>
  <c r="F163" i="2"/>
  <c r="E19" i="4" s="1"/>
  <c r="F31" i="9" s="1"/>
  <c r="G163" i="2"/>
  <c r="F19" i="4" s="1"/>
  <c r="G31" i="9" s="1"/>
  <c r="H163" i="2"/>
  <c r="G19" i="4" s="1"/>
  <c r="H31" i="9" s="1"/>
  <c r="I163" i="2"/>
  <c r="H19" i="4" s="1"/>
  <c r="I31" i="9" s="1"/>
  <c r="J163" i="2"/>
  <c r="I19" i="4" s="1"/>
  <c r="J31" i="9" s="1"/>
  <c r="K163" i="2"/>
  <c r="J19" i="4" s="1"/>
  <c r="K31" i="9" s="1"/>
  <c r="L163" i="2"/>
  <c r="K19" i="4" s="1"/>
  <c r="L31" i="9" s="1"/>
  <c r="M163" i="2"/>
  <c r="L19" i="4" s="1"/>
  <c r="M31" i="9" s="1"/>
  <c r="N163" i="2"/>
  <c r="M19" i="4" s="1"/>
  <c r="N31" i="9" s="1"/>
  <c r="D163" i="2"/>
  <c r="C19" i="4" s="1"/>
  <c r="E151" i="2"/>
  <c r="D18" i="4" s="1"/>
  <c r="E29" i="9" s="1"/>
  <c r="F151" i="2"/>
  <c r="E18" i="4" s="1"/>
  <c r="F29" i="9" s="1"/>
  <c r="G151" i="2"/>
  <c r="F18" i="4" s="1"/>
  <c r="G29" i="9" s="1"/>
  <c r="H151" i="2"/>
  <c r="G18" i="4" s="1"/>
  <c r="H29" i="9" s="1"/>
  <c r="I151" i="2"/>
  <c r="H18" i="4" s="1"/>
  <c r="I29" i="9" s="1"/>
  <c r="J151" i="2"/>
  <c r="I18" i="4" s="1"/>
  <c r="J29" i="9" s="1"/>
  <c r="K151" i="2"/>
  <c r="J18" i="4" s="1"/>
  <c r="K29" i="9" s="1"/>
  <c r="L151" i="2"/>
  <c r="K18" i="4" s="1"/>
  <c r="L29" i="9" s="1"/>
  <c r="M151" i="2"/>
  <c r="N151" i="2"/>
  <c r="M18" i="4" s="1"/>
  <c r="N29" i="9" s="1"/>
  <c r="D151" i="2"/>
  <c r="C18" i="4" s="1"/>
  <c r="D29" i="9" s="1"/>
  <c r="E139" i="2"/>
  <c r="F139" i="2"/>
  <c r="G139" i="2"/>
  <c r="H139" i="2"/>
  <c r="I139" i="2"/>
  <c r="J139" i="2"/>
  <c r="K139" i="2"/>
  <c r="L139" i="2"/>
  <c r="M139" i="2"/>
  <c r="N139" i="2"/>
  <c r="D139" i="2"/>
  <c r="C17" i="4" s="1"/>
  <c r="E122" i="2"/>
  <c r="F122" i="2"/>
  <c r="G122" i="2"/>
  <c r="H122" i="2"/>
  <c r="I122" i="2"/>
  <c r="J122" i="2"/>
  <c r="K122" i="2"/>
  <c r="L122" i="2"/>
  <c r="M122" i="2"/>
  <c r="N122" i="2"/>
  <c r="E98" i="2"/>
  <c r="D14" i="4" s="1"/>
  <c r="E23" i="9" s="1"/>
  <c r="F98" i="2"/>
  <c r="E14" i="4" s="1"/>
  <c r="F23" i="9" s="1"/>
  <c r="G98" i="2"/>
  <c r="F14" i="4" s="1"/>
  <c r="G23" i="9" s="1"/>
  <c r="H98" i="2"/>
  <c r="G14" i="4" s="1"/>
  <c r="H23" i="9" s="1"/>
  <c r="I98" i="2"/>
  <c r="H14" i="4" s="1"/>
  <c r="I23" i="9" s="1"/>
  <c r="J98" i="2"/>
  <c r="I14" i="4" s="1"/>
  <c r="J23" i="9" s="1"/>
  <c r="K98" i="2"/>
  <c r="J14" i="4" s="1"/>
  <c r="K23" i="9" s="1"/>
  <c r="L98" i="2"/>
  <c r="K14" i="4" s="1"/>
  <c r="L23" i="9" s="1"/>
  <c r="M98" i="2"/>
  <c r="L14" i="4" s="1"/>
  <c r="M23" i="9" s="1"/>
  <c r="N98" i="2"/>
  <c r="M14" i="4" s="1"/>
  <c r="N23" i="9" s="1"/>
  <c r="D98" i="2"/>
  <c r="C14" i="4" s="1"/>
  <c r="D23" i="9" s="1"/>
  <c r="E86" i="2"/>
  <c r="D13" i="4" s="1"/>
  <c r="E21" i="9" s="1"/>
  <c r="F86" i="2"/>
  <c r="E13" i="4" s="1"/>
  <c r="F21" i="9" s="1"/>
  <c r="G86" i="2"/>
  <c r="F13" i="4" s="1"/>
  <c r="G21" i="9" s="1"/>
  <c r="H86" i="2"/>
  <c r="G13" i="4" s="1"/>
  <c r="H21" i="9" s="1"/>
  <c r="I86" i="2"/>
  <c r="H13" i="4" s="1"/>
  <c r="I21" i="9" s="1"/>
  <c r="J86" i="2"/>
  <c r="I13" i="4" s="1"/>
  <c r="J21" i="9" s="1"/>
  <c r="K86" i="2"/>
  <c r="J13" i="4" s="1"/>
  <c r="K21" i="9" s="1"/>
  <c r="L86" i="2"/>
  <c r="K13" i="4" s="1"/>
  <c r="L21" i="9" s="1"/>
  <c r="M86" i="2"/>
  <c r="L13" i="4" s="1"/>
  <c r="M21" i="9" s="1"/>
  <c r="N86" i="2"/>
  <c r="M13" i="4" s="1"/>
  <c r="N21" i="9" s="1"/>
  <c r="D86" i="2"/>
  <c r="C13" i="4" s="1"/>
  <c r="D21" i="9" s="1"/>
  <c r="E74" i="2"/>
  <c r="D12" i="4" s="1"/>
  <c r="E19" i="9" s="1"/>
  <c r="F74" i="2"/>
  <c r="E12" i="4" s="1"/>
  <c r="F19" i="9" s="1"/>
  <c r="G74" i="2"/>
  <c r="F12" i="4" s="1"/>
  <c r="G19" i="9" s="1"/>
  <c r="H74" i="2"/>
  <c r="G12" i="4" s="1"/>
  <c r="H19" i="9" s="1"/>
  <c r="I74" i="2"/>
  <c r="J74" i="2"/>
  <c r="K74" i="2"/>
  <c r="J12" i="4" s="1"/>
  <c r="K19" i="9" s="1"/>
  <c r="L74" i="2"/>
  <c r="K12" i="4" s="1"/>
  <c r="L19" i="9" s="1"/>
  <c r="M74" i="2"/>
  <c r="L12" i="4" s="1"/>
  <c r="M19" i="9" s="1"/>
  <c r="N74" i="2"/>
  <c r="M12" i="4" s="1"/>
  <c r="N19" i="9" s="1"/>
  <c r="D74" i="2"/>
  <c r="C12" i="4" s="1"/>
  <c r="D19" i="9" s="1"/>
  <c r="E40" i="2"/>
  <c r="F40" i="2"/>
  <c r="G40" i="2"/>
  <c r="H40" i="2"/>
  <c r="I40" i="2"/>
  <c r="J40" i="2"/>
  <c r="K40" i="2"/>
  <c r="L40" i="2"/>
  <c r="M40" i="2"/>
  <c r="N40" i="2"/>
  <c r="D40" i="2"/>
  <c r="E100" i="2" l="1"/>
  <c r="H100" i="2"/>
  <c r="D100" i="2"/>
  <c r="C10" i="4"/>
  <c r="G100" i="2"/>
  <c r="L100" i="2"/>
  <c r="D177" i="2"/>
  <c r="N100" i="2"/>
  <c r="F100" i="2"/>
  <c r="M100" i="2"/>
  <c r="J10" i="4"/>
  <c r="J15" i="4" s="1"/>
  <c r="K100" i="2"/>
  <c r="I10" i="4"/>
  <c r="J100" i="2"/>
  <c r="H10" i="4"/>
  <c r="I100" i="2"/>
  <c r="J177" i="3"/>
  <c r="J42" i="9"/>
  <c r="J58" i="9" s="1"/>
  <c r="F42" i="9"/>
  <c r="F177" i="3"/>
  <c r="K17" i="4"/>
  <c r="J17" i="4"/>
  <c r="K27" i="9" s="1"/>
  <c r="K35" i="9" s="1"/>
  <c r="L17" i="4"/>
  <c r="M27" i="9" s="1"/>
  <c r="D17" i="4"/>
  <c r="E27" i="9" s="1"/>
  <c r="E35" i="9" s="1"/>
  <c r="B19" i="4"/>
  <c r="D31" i="9"/>
  <c r="C31" i="9" s="1"/>
  <c r="C21" i="9"/>
  <c r="C23" i="9"/>
  <c r="H177" i="2"/>
  <c r="C33" i="9"/>
  <c r="G177" i="2"/>
  <c r="C25" i="4"/>
  <c r="C33" i="4" s="1"/>
  <c r="K25" i="4"/>
  <c r="L78" i="9" s="1"/>
  <c r="J25" i="4"/>
  <c r="K78" i="9" s="1"/>
  <c r="I25" i="4"/>
  <c r="J78" i="9" s="1"/>
  <c r="G25" i="4"/>
  <c r="H78" i="9" s="1"/>
  <c r="F25" i="4"/>
  <c r="G78" i="9" s="1"/>
  <c r="M25" i="4"/>
  <c r="L25" i="4"/>
  <c r="H25" i="4"/>
  <c r="E25" i="4"/>
  <c r="D25" i="4"/>
  <c r="B26" i="4"/>
  <c r="K10" i="4"/>
  <c r="M17" i="4"/>
  <c r="N177" i="2"/>
  <c r="E17" i="4"/>
  <c r="F177" i="2"/>
  <c r="J177" i="2"/>
  <c r="I177" i="2"/>
  <c r="G17" i="4"/>
  <c r="H27" i="9" s="1"/>
  <c r="H35" i="9" s="1"/>
  <c r="M177" i="2"/>
  <c r="B13" i="4"/>
  <c r="G10" i="4"/>
  <c r="E177" i="2"/>
  <c r="F10" i="4"/>
  <c r="F15" i="4" s="1"/>
  <c r="I12" i="4"/>
  <c r="L177" i="2"/>
  <c r="M10" i="4"/>
  <c r="E10" i="4"/>
  <c r="H12" i="4"/>
  <c r="I17" i="4"/>
  <c r="L18" i="4"/>
  <c r="K177" i="2"/>
  <c r="L10" i="4"/>
  <c r="D10" i="4"/>
  <c r="H17" i="4"/>
  <c r="I27" i="9" s="1"/>
  <c r="I35" i="9" s="1"/>
  <c r="F17" i="4"/>
  <c r="B20" i="4"/>
  <c r="B14" i="4"/>
  <c r="M15" i="9" l="1"/>
  <c r="M25" i="9" s="1"/>
  <c r="L15" i="4"/>
  <c r="I15" i="9"/>
  <c r="H15" i="4"/>
  <c r="L27" i="9"/>
  <c r="L35" i="9" s="1"/>
  <c r="K21" i="4"/>
  <c r="J15" i="9"/>
  <c r="I15" i="4"/>
  <c r="H15" i="9"/>
  <c r="H25" i="9" s="1"/>
  <c r="G15" i="4"/>
  <c r="F15" i="9"/>
  <c r="F25" i="9" s="1"/>
  <c r="E15" i="4"/>
  <c r="L15" i="9"/>
  <c r="L25" i="9" s="1"/>
  <c r="L36" i="9" s="1"/>
  <c r="L77" i="9" s="1"/>
  <c r="K15" i="4"/>
  <c r="B10" i="4"/>
  <c r="C15" i="4"/>
  <c r="C22" i="4" s="1"/>
  <c r="C35" i="4" s="1"/>
  <c r="N15" i="9"/>
  <c r="N25" i="9" s="1"/>
  <c r="M15" i="4"/>
  <c r="E15" i="9"/>
  <c r="E25" i="9" s="1"/>
  <c r="D15" i="4"/>
  <c r="K15" i="9"/>
  <c r="K25" i="9" s="1"/>
  <c r="K36" i="9" s="1"/>
  <c r="K77" i="9" s="1"/>
  <c r="F58" i="9"/>
  <c r="C58" i="9" s="1"/>
  <c r="C42" i="9"/>
  <c r="E36" i="9"/>
  <c r="E77" i="9" s="1"/>
  <c r="H36" i="9"/>
  <c r="H77" i="9" s="1"/>
  <c r="D21" i="4"/>
  <c r="I33" i="4"/>
  <c r="G33" i="4"/>
  <c r="G21" i="4"/>
  <c r="K33" i="4"/>
  <c r="J33" i="4"/>
  <c r="F33" i="4"/>
  <c r="J21" i="4"/>
  <c r="J22" i="4" s="1"/>
  <c r="C21" i="4"/>
  <c r="D27" i="9"/>
  <c r="G15" i="9"/>
  <c r="G25" i="9" s="1"/>
  <c r="G22" i="4"/>
  <c r="J19" i="9"/>
  <c r="J25" i="9" s="1"/>
  <c r="E21" i="4"/>
  <c r="F27" i="9"/>
  <c r="F35" i="9" s="1"/>
  <c r="D15" i="9"/>
  <c r="D25" i="9" s="1"/>
  <c r="I21" i="4"/>
  <c r="J27" i="9"/>
  <c r="J35" i="9" s="1"/>
  <c r="M21" i="4"/>
  <c r="N27" i="9"/>
  <c r="N35" i="9" s="1"/>
  <c r="N36" i="9" s="1"/>
  <c r="N77" i="9" s="1"/>
  <c r="H21" i="4"/>
  <c r="B17" i="4"/>
  <c r="B12" i="4"/>
  <c r="L21" i="4"/>
  <c r="M29" i="9"/>
  <c r="F21" i="4"/>
  <c r="G27" i="9"/>
  <c r="G35" i="9" s="1"/>
  <c r="I19" i="9"/>
  <c r="I25" i="9" s="1"/>
  <c r="I36" i="9" s="1"/>
  <c r="I77" i="9" s="1"/>
  <c r="E33" i="4"/>
  <c r="H33" i="4"/>
  <c r="L33" i="4"/>
  <c r="M33" i="4"/>
  <c r="E78" i="9"/>
  <c r="B25" i="4"/>
  <c r="D33" i="4"/>
  <c r="B18" i="4"/>
  <c r="F36" i="9" l="1"/>
  <c r="H22" i="4"/>
  <c r="D22" i="4"/>
  <c r="D35" i="4" s="1"/>
  <c r="E5" i="9" s="1"/>
  <c r="F77" i="9"/>
  <c r="J36" i="9"/>
  <c r="J77" i="9" s="1"/>
  <c r="C25" i="9"/>
  <c r="H35" i="4"/>
  <c r="I5" i="9" s="1"/>
  <c r="H36" i="4"/>
  <c r="I6" i="9" s="1"/>
  <c r="G35" i="4"/>
  <c r="G36" i="4"/>
  <c r="H6" i="9" s="1"/>
  <c r="J36" i="4"/>
  <c r="K6" i="9" s="1"/>
  <c r="J35" i="4"/>
  <c r="K5" i="9" s="1"/>
  <c r="G36" i="9"/>
  <c r="G77" i="9" s="1"/>
  <c r="M22" i="4"/>
  <c r="L22" i="4"/>
  <c r="C36" i="4"/>
  <c r="H5" i="9"/>
  <c r="B33" i="4"/>
  <c r="F78" i="9"/>
  <c r="F22" i="4"/>
  <c r="K22" i="4"/>
  <c r="K35" i="4" s="1"/>
  <c r="I22" i="4"/>
  <c r="C19" i="9"/>
  <c r="C29" i="9"/>
  <c r="M35" i="9"/>
  <c r="M36" i="9" s="1"/>
  <c r="M77" i="9" s="1"/>
  <c r="C15" i="9"/>
  <c r="C27" i="9"/>
  <c r="D35" i="9"/>
  <c r="D36" i="9" s="1"/>
  <c r="E22" i="4"/>
  <c r="N78" i="9"/>
  <c r="M78" i="9"/>
  <c r="I78" i="9"/>
  <c r="D36" i="4" l="1"/>
  <c r="E6" i="9" s="1"/>
  <c r="B22" i="4"/>
  <c r="E35" i="4"/>
  <c r="F5" i="9" s="1"/>
  <c r="E36" i="4"/>
  <c r="F6" i="9" s="1"/>
  <c r="I36" i="4"/>
  <c r="J6" i="9" s="1"/>
  <c r="I35" i="4"/>
  <c r="J5" i="9" s="1"/>
  <c r="K36" i="4"/>
  <c r="L6" i="9" s="1"/>
  <c r="L5" i="9"/>
  <c r="F35" i="4"/>
  <c r="G5" i="9" s="1"/>
  <c r="F36" i="4"/>
  <c r="G6" i="9" s="1"/>
  <c r="L35" i="4"/>
  <c r="L36" i="4"/>
  <c r="M6" i="9" s="1"/>
  <c r="M35" i="4"/>
  <c r="N5" i="9" s="1"/>
  <c r="M36" i="4"/>
  <c r="N6" i="9" s="1"/>
  <c r="D78" i="9"/>
  <c r="D77" i="9"/>
  <c r="M5" i="9"/>
  <c r="D5" i="9"/>
  <c r="D6" i="9"/>
  <c r="C36" i="9"/>
</calcChain>
</file>

<file path=xl/sharedStrings.xml><?xml version="1.0" encoding="utf-8"?>
<sst xmlns="http://schemas.openxmlformats.org/spreadsheetml/2006/main" count="2884" uniqueCount="898">
  <si>
    <t xml:space="preserve">Blue4All MPA Finance Planner - Step by Step Guide  </t>
  </si>
  <si>
    <r>
      <rPr>
        <b/>
        <sz val="14"/>
        <color rgb="FF000000"/>
        <rFont val="Aptos Narrow"/>
        <scheme val="minor"/>
      </rPr>
      <t xml:space="preserve">Welcome to the Blue4All MPA Finance Planner!
</t>
    </r>
    <r>
      <rPr>
        <sz val="14"/>
        <color rgb="FF000000"/>
        <rFont val="Aptos Narrow"/>
        <scheme val="minor"/>
      </rPr>
      <t xml:space="preserve">
The Blue4All MPA Finance Planner is designed as a flexible and user-friendly tool to support Marine Protected Area managers in strengthening the financial sustainability of their sites. The Excel-based tool guides users through a step-by-step process - from outlining the conservation objectives, assessing the current financial health of an MPA to identifying and evaluating potential new revenue streams.
While the planner is structured into nine steps (from Step 0 to Step 8), it is not necessary to complete the entire sequence in order to benefit from the tool. You are encouraged to tailor its use to your specific needs and context. Steps 1 to 3, which focus on determining the current financial status and identifying  financial gaps of the MPA, can serve as a standalone diagnostic tool. Steps 4 and 5, dedicated to identifying and selecting feasible new revenue streams, may be especially relevant if you are already familiar with your MPA’s financial baseline but should always be used together.
The Blue4All MPA Finance Planner is intended to support, not complicate, your strategic thinking. Whether you use the full pathway or engage with selected modules, the tool offers structured insights to help you make informed, strategic financial decisions for the long-term health of your MPA. 
The tool is complemented by the “Guidelines for Applying a Business Approach to the Financial Management of Marine Protected Areas”. In the Step-by-Step Guide below, you will find  references to relevant sections of the guidelines, so you can easily access more detailed explanations, background information, and supporting materials when needed.
The overarching goal of the Blue4All MPA Finance Planner is to support MPA managers in developing a clear, forward-looking financial plan. By the end of the process, users will have identified suitable additional financing mechanisms, estimated the costs of managing their MPA, and created a strategy outlining how much funding should come from which sources to ensure long-term financial sustainability.</t>
    </r>
  </si>
  <si>
    <t>Category</t>
  </si>
  <si>
    <t>Step</t>
  </si>
  <si>
    <t xml:space="preserve">Objective </t>
  </si>
  <si>
    <t>Action Items</t>
  </si>
  <si>
    <t>Adjusted from</t>
  </si>
  <si>
    <t>Reference to the “Guidelines for Applying a Business Approach to the Financial Management of Marine Protected Areas”</t>
  </si>
  <si>
    <t>Determine Financial Health of MPA</t>
  </si>
  <si>
    <t xml:space="preserve">Step 0: Determine the Ecological / Conservation Objectives of the MPA </t>
  </si>
  <si>
    <t>Define the priorities that will steer the financial planning</t>
  </si>
  <si>
    <t>1) Consider the conservation objectives/measures that are relevant for the MPA.
2) choose a smaller number of objectives to focus on in the next years.</t>
  </si>
  <si>
    <t xml:space="preserve">MedPLAN Tool </t>
  </si>
  <si>
    <t>See Guidebook p.11, p.30–32, and p.37 for guidance on defining ecological and conservation objectives.</t>
  </si>
  <si>
    <t>Step 1: Assess Recurring and Investment Costs</t>
  </si>
  <si>
    <t>Understand the total costs of operating and maintaining the MPA.</t>
  </si>
  <si>
    <t>1) List recurring costs (e.g., staff salaries, patrols, maintenance, monitoring,administration).
2) List investment costs (e.g., infrastructure, new equipment, technology, restoration projects).</t>
  </si>
  <si>
    <t xml:space="preserve">Refer to p.19–21 for identifying and estimating recurring and investment costs. </t>
  </si>
  <si>
    <t>Step 2: Identify Current Revenue Streams</t>
  </si>
  <si>
    <t>Identify existing financial mechanisms (e.g., entrance fees, government grants, donations, private investments).</t>
  </si>
  <si>
    <t>Determine the annual revenue generated from each source.</t>
  </si>
  <si>
    <t>Guidance on identifying and quantifying current revenue streams is available on p.22–25, p.38, and p.44–45.</t>
  </si>
  <si>
    <t>Step 3: Calculate the Financial Gap</t>
  </si>
  <si>
    <t>Determine the gap between current revenue and total costs.</t>
  </si>
  <si>
    <t>Subtract total revenue from total costs to identify any deficit.</t>
  </si>
  <si>
    <t>Refer to  p.44–45.</t>
  </si>
  <si>
    <t>Identify and Choose Suitable New Revenue Streams</t>
  </si>
  <si>
    <t xml:space="preserve">STEP 4:  Context Specific Assessment of Suitable Financing Mechanisms </t>
  </si>
  <si>
    <t>Identify additional financing options based on the MPA’s characteristics.</t>
  </si>
  <si>
    <t xml:space="preserve">Answer key questions about the MPA’s governance, ecological value, management capacity, and legal framework.
Based on your answer to set  decision indicators each financial mechanism will be assigned a suitability score, which will be presented under step 5. </t>
  </si>
  <si>
    <t>Bohorquez et al. 2021</t>
  </si>
  <si>
    <t>See p.57–150 for  explanations and examples of MPA-related financing mechanisms.</t>
  </si>
  <si>
    <t>Step 5: Review and Select the Best-Fit Financial Mechanisms</t>
  </si>
  <si>
    <t xml:space="preserve">Prioritize financing mechanisms that align with the MPA’s context. </t>
  </si>
  <si>
    <t xml:space="preserve">Compare suitability scores of different financing mechanisms and determine  which mechanisms you will integrate into your financial planning. </t>
  </si>
  <si>
    <t>Step 6 (Optional): Engage Stakeholders in Financial Strategy Development</t>
  </si>
  <si>
    <t xml:space="preserve"> Ensure stakeholder buy-in and refine the strategy collaboratively.</t>
  </si>
  <si>
    <t xml:space="preserve">Organize a stakeholder meeting with local communities, authorities, tourism operators, and conservation groups to discuss the possible financing mechanisms for your MPA to ensure buy-in. </t>
  </si>
  <si>
    <t>The Excel Step 6 can support and guide you in answering the Guidebook questions on pages 31, 36, 38, and 40-43. The text version of Step 6 is available in Annex II – pages 165-168 of the Guidebook.</t>
  </si>
  <si>
    <t>Financial Strategy Development</t>
  </si>
  <si>
    <t>Step 7: Define the Financial Strategy</t>
  </si>
  <si>
    <t>Develop a comprehensive financial strategy with expected revenue projections.</t>
  </si>
  <si>
    <t>1) Identify what actions can be taken to reduce costs or increase revenues from existing sources or new financing instruments.
2) Estimate the net change from each cost-reducing or revenue-increasing action.</t>
  </si>
  <si>
    <t>For building the financial strategy and projecting revenues refer to p.46–47, and p.151–159.</t>
  </si>
  <si>
    <t>Monitoring</t>
  </si>
  <si>
    <t>Step 8: Monitor Financial Performance and Adjust the Strategy</t>
  </si>
  <si>
    <t>Ensure long-term financial sustainability through regular monitoring.</t>
  </si>
  <si>
    <t xml:space="preserve">
1) Evaluate the financial strategy effectiveness over time, considering to what extent conservation objectives have been achieved.
2) Take action to reduce costs, change existing revenues or implement new financial mechanisms and sources as needed, to adapt to changing conditions.</t>
  </si>
  <si>
    <t>See p.48–53 for monitoring financial performance. Focus on p.52–53 for  actions to adapt and adjust your strategy.</t>
  </si>
  <si>
    <t>Tool Development - Blue4All Project</t>
  </si>
  <si>
    <t>This Excel-based tool was developed under the Blue4All Project, within Work Package 2: Science-based tools for socio-economic and governance solutions, Task 2.4 on innovative revenue streams, business models, and buy-in models. Its development was informed by a comprehensive literature review on global and European funding mechanisms for MPAs, along with an assessment of existing tools and guidance documents (summarised in the Blue4All guidebook). Two existing tools were selected as conceptual foundations, and based on these, Blue4All developed two new tools: a guideline-based tool and this Excel-based tool, designed to support a more integrated and practical approach to financial planning for MPAs.</t>
  </si>
  <si>
    <t xml:space="preserve">Authors: Franziska Drews-von Ruckteschell (SUBMARINER Network), Lai Tin-Yu (SYKE), Isabell Storsjö (SYKE), Annaïk Van Gerven (RBINS), Michela Congiu (MEDSEA)
Ackgnowledgements:  Ana Krvarić (WWF Adria), Venla Ala-Harja (HELCOM), Mariana Mata Lara (SUBMARINER Network), Rita Trabulo (RBINS), Francesca Frau (MEDSEA), Kaisa Raatikainen (SYKE)
</t>
  </si>
  <si>
    <t xml:space="preserve">Basis for Step 1-3 + 7 - MEDPLAN Tool </t>
  </si>
  <si>
    <t>Steps 1–3 and 7 of this Excel-based tool, including their layouts and underlying formulas, are taken from the MedPLAN tool. These components were modified to align with the categorization and selection of financial mechanisms identified through the Blue4All project. While the structure remains based on MedPLAN, adjustments were made to better reflect the specific financial mechanisms relevant to the project's framework and objectives.</t>
  </si>
  <si>
    <t>Link to MedPLAN Excel Tool</t>
  </si>
  <si>
    <t>Link to further Business Planning Material by MedPAN</t>
  </si>
  <si>
    <t xml:space="preserve">MedPLAN Tool joint property of: </t>
  </si>
  <si>
    <t>Developed with the technical support of:</t>
  </si>
  <si>
    <t>Updated by:</t>
  </si>
  <si>
    <t>The MedPLAN spreadsheet used to develop MPA Business Plans is an updated version of the MedPLAN Tool, developed by Vertigo Lab for MedPAN, SPA/RAC and WWF in 2015. 
It has been updated in 2020 by BlueSeeds and in 2023 by MedPAN.</t>
  </si>
  <si>
    <t>Basis for Step 4+5 - Bohorquez et al. 2022</t>
  </si>
  <si>
    <t>Steps 4 and 5 of this Excel-based tool are inspired by the approach developed by Bohorquez et al. (2022) and layed out in their paper “A New Tool to Evaluate, Improve, and Sustain Marine Protected Area Financing.” While the conceptual structure of their tool informed our development, several adaptations were made. Financial mechanisms and sources were merged into a unified categorization tailored to the European context. The guiding questions were revised and expanded accordingly, and the original formula for calculating the match score of each mechanism was modified to better reflect the objectives and contextual needs of this tool.</t>
  </si>
  <si>
    <t>Reference: Bohorquez, J. J., Dvarskas, A., Jacquet, J., Sumaila, U. R., Nye, J., &amp; Pikitch, E. K. (2022). A new tool to evaluate, improve, and sustain marine protected area financing built on a comprehensive review of finance sources and instruments. Frontiers in Marine Science, 8, 742846. https://doi.org/10.3389/fmars.2021.742846</t>
  </si>
  <si>
    <t>Link to Supplementary Material and Excel Tool</t>
  </si>
  <si>
    <r>
      <rPr>
        <b/>
        <sz val="12"/>
        <color rgb="FF000000"/>
        <rFont val="Aptos Narrow"/>
        <scheme val="minor"/>
      </rPr>
      <t>Starting with the conservation objectives</t>
    </r>
    <r>
      <rPr>
        <sz val="12"/>
        <color rgb="FF000000"/>
        <rFont val="Aptos Narrow"/>
        <scheme val="minor"/>
      </rPr>
      <t xml:space="preserve">
Conservation is not a business, but applying business-oriented thinking can help develop a healthy financial strategy and support the securing of funding for the MPA. The management plan should be the starting point for the step-by-step exercise to develop a financial plan for the MPA. While the conservation objectives might be many an diverse, the user of this tool needs to define the objectives (or measures) that are to be prioritized and in which year(s). These objectives should be kept in mind when proceeding in the next steps. Some costs and revenues can be directly linked to one or more of the conservations objectives, but there are also costs and revenues that are indirectly providing for achieving these objectives. Both of these categories should be estimated and entered in the following steps.</t>
    </r>
  </si>
  <si>
    <t>Identify conservation objectives/measures to prioritize, and mark (x) for which year(s)</t>
  </si>
  <si>
    <t>Conservation objectives</t>
  </si>
  <si>
    <t>Specify conservation objective</t>
  </si>
  <si>
    <t xml:space="preserve">Add more conservation objectives if needed </t>
  </si>
  <si>
    <t>Year</t>
  </si>
  <si>
    <t>Recurring costs</t>
  </si>
  <si>
    <t>MPA:</t>
  </si>
  <si>
    <t>Currency:</t>
  </si>
  <si>
    <t>EUR</t>
  </si>
  <si>
    <t>Specify recurrent costs</t>
  </si>
  <si>
    <t>General administration</t>
  </si>
  <si>
    <t>e.g. taxes, fees, etc.</t>
  </si>
  <si>
    <r>
      <rPr>
        <b/>
        <sz val="12"/>
        <color rgb="FF000000"/>
        <rFont val="Aptos Narrow"/>
        <scheme val="minor"/>
      </rPr>
      <t>Instructions:</t>
    </r>
    <r>
      <rPr>
        <sz val="12"/>
        <color rgb="FF000000"/>
        <rFont val="Aptos Narrow"/>
        <scheme val="minor"/>
      </rPr>
      <t xml:space="preserve"> In this step, MPA managers are asked to identify and forecast the full range of recurring and investment costs needed to effectively manage the MPA. Begin by specifying the type of costs (e.g. staff salaries, recurring monitoring and conservation activities, maintenance, equipment, infrastructure, studies, training, restoration, etc.) and then estimate the associated annual costs for each year from 2023 to 2033.
This information provides the foundation for Step 3, where the financial gap will be calculated by comparing expected costs with available and potential funding. Make sure all relevant costs are included to ensure a realistic financial picture of the MPA’s needs.</t>
    </r>
  </si>
  <si>
    <t>TOTAL General administration</t>
  </si>
  <si>
    <t>Human resources</t>
  </si>
  <si>
    <r>
      <rPr>
        <b/>
        <sz val="10"/>
        <color rgb="FFFFFFFF"/>
        <rFont val="Aptos Narrow"/>
        <scheme val="minor"/>
      </rPr>
      <t xml:space="preserve">Permanent staff </t>
    </r>
    <r>
      <rPr>
        <sz val="10"/>
        <color rgb="FFFFFFFF"/>
        <rFont val="Aptos Narrow"/>
        <scheme val="minor"/>
      </rPr>
      <t>(e.g. Director, rangers, financial officer, etc)</t>
    </r>
  </si>
  <si>
    <r>
      <rPr>
        <b/>
        <sz val="10"/>
        <color rgb="FFFFFFFF"/>
        <rFont val="Aptos Narrow"/>
        <scheme val="minor"/>
      </rPr>
      <t xml:space="preserve">Short-term and seasonal staff </t>
    </r>
    <r>
      <rPr>
        <sz val="10"/>
        <color rgb="FFFFFFFF"/>
        <rFont val="Aptos Narrow"/>
        <scheme val="minor"/>
      </rPr>
      <t>(summer tourist guides and seasonal field staff, visitor center staff, etc)</t>
    </r>
  </si>
  <si>
    <t>TOTAL Human resources</t>
  </si>
  <si>
    <t>Monitoring and conservation activities</t>
  </si>
  <si>
    <r>
      <rPr>
        <sz val="10"/>
        <color rgb="FFFFFFFF"/>
        <rFont val="Aptos Narrow"/>
        <scheme val="minor"/>
      </rPr>
      <t>Costs for monitoring and conservation, that are either recurring or one-time expences (</t>
    </r>
    <r>
      <rPr>
        <i/>
        <sz val="10"/>
        <color rgb="FFFFFFFF"/>
        <rFont val="Aptos Narrow"/>
        <scheme val="minor"/>
      </rPr>
      <t xml:space="preserve">but not to be considered  investments) </t>
    </r>
  </si>
  <si>
    <t>TOTAL Monitoring and conservation</t>
  </si>
  <si>
    <t>Maintenance</t>
  </si>
  <si>
    <t>Maintenance of buildings and infrastructures</t>
  </si>
  <si>
    <t>Vehicle maintenance and fuel</t>
  </si>
  <si>
    <t>TOTAL Maintenance</t>
  </si>
  <si>
    <t>Utilities costs</t>
  </si>
  <si>
    <t>e.g. electricity, water, Internet, etc.</t>
  </si>
  <si>
    <t>TOTAL Utilities</t>
  </si>
  <si>
    <t>Basic equipment</t>
  </si>
  <si>
    <t>e.g. uniforms, etc</t>
  </si>
  <si>
    <t>TOTAL Basic equipment</t>
  </si>
  <si>
    <t>TOTAL recurrent costs</t>
  </si>
  <si>
    <t>Investment costs</t>
  </si>
  <si>
    <t>Specify investment</t>
  </si>
  <si>
    <t>Material resources</t>
  </si>
  <si>
    <r>
      <rPr>
        <b/>
        <sz val="10"/>
        <color rgb="FFFFFFFF"/>
        <rFont val="Aptos Narrow"/>
        <scheme val="minor"/>
      </rPr>
      <t xml:space="preserve">Purchase of new equipment </t>
    </r>
    <r>
      <rPr>
        <sz val="10"/>
        <color rgb="FFFFFFFF"/>
        <rFont val="Aptos Narrow"/>
        <scheme val="minor"/>
      </rPr>
      <t>(e.g. vehicles, Computer, electronic devices, printers, etc)</t>
    </r>
  </si>
  <si>
    <t>TOTAL New equipment</t>
  </si>
  <si>
    <r>
      <rPr>
        <b/>
        <sz val="10"/>
        <color rgb="FFFFFFFF"/>
        <rFont val="Aptos Narrow"/>
        <scheme val="minor"/>
      </rPr>
      <t xml:space="preserve">Local infrastructures purchase </t>
    </r>
    <r>
      <rPr>
        <sz val="10"/>
        <color rgb="FFFFFFFF"/>
        <rFont val="Aptos Narrow"/>
        <scheme val="minor"/>
      </rPr>
      <t>(e.g. offices, visitor centre, signage, etc)</t>
    </r>
  </si>
  <si>
    <t>TOTAL Local infrastructures</t>
  </si>
  <si>
    <t>Research</t>
  </si>
  <si>
    <r>
      <rPr>
        <b/>
        <sz val="10"/>
        <color rgb="FFFFFFFF"/>
        <rFont val="Aptos Narrow"/>
        <scheme val="minor"/>
      </rPr>
      <t>Studies, inventories, assessments that can be considered as investment</t>
    </r>
    <r>
      <rPr>
        <sz val="10"/>
        <color rgb="FFFFFFFF"/>
        <rFont val="Aptos Narrow"/>
        <scheme val="minor"/>
      </rPr>
      <t xml:space="preserve"> (e.g. habitat mapping, fish stocks assessment, strategy for ecotourism development, etc)</t>
    </r>
  </si>
  <si>
    <t>TOTAL Research investments</t>
  </si>
  <si>
    <t>Education and Capacity Building</t>
  </si>
  <si>
    <r>
      <rPr>
        <b/>
        <sz val="10"/>
        <color rgb="FFFFFFFF"/>
        <rFont val="Aptos Narrow"/>
        <scheme val="minor"/>
      </rPr>
      <t>Education, training and capacity building activities that can be considered an investment</t>
    </r>
    <r>
      <rPr>
        <sz val="10"/>
        <color rgb="FFFFFFFF"/>
        <rFont val="Aptos Narrow"/>
        <scheme val="minor"/>
      </rPr>
      <t xml:space="preserve"> (e.g. training workshops with local stakeholders on co-management, waste management, data collection, youth activities, etc)</t>
    </r>
  </si>
  <si>
    <t>TOTAL Education investments</t>
  </si>
  <si>
    <t>Ecosystem restoration and compensatory actions</t>
  </si>
  <si>
    <t>e.g. Restoration of Posidonia meadows, sand dunes refurbishment, etc.</t>
  </si>
  <si>
    <t>TOTAL Restoration and compensation</t>
  </si>
  <si>
    <t>TOTAL investment costs</t>
  </si>
  <si>
    <t>Revenues</t>
  </si>
  <si>
    <t>Categories</t>
  </si>
  <si>
    <t>Financial Mechanism (select from drop-down menu)</t>
  </si>
  <si>
    <t>Specify category and project/source</t>
  </si>
  <si>
    <t>Donations and Philanthropy</t>
  </si>
  <si>
    <r>
      <rPr>
        <b/>
        <sz val="12"/>
        <color theme="1"/>
        <rFont val="Aptos Narrow"/>
        <scheme val="minor"/>
      </rPr>
      <t>Instructions</t>
    </r>
    <r>
      <rPr>
        <sz val="12"/>
        <color theme="1"/>
        <rFont val="Aptos Narrow"/>
        <family val="2"/>
        <scheme val="minor"/>
      </rPr>
      <t>: In this step, MPA managers are asked to record all revenue streams currently available or used in recent years to support MPA operations and management. This includes funding from donations, public support, commercial activities, partnerships, education-linked mechanisms, and any other sources.
For each revenue source:
1. Select the appropriate financial mechanisms from the dropdown list under the different categories.
2. Specify the exact project or funding source in the adjacent column.
3. Enter the actual or estimated annual revenue for each year from 2023 to 2033.
This step helps capture a comprehensive overview of existing and projected income streams and directly supports Step 3, where the financial gap between costs and revenues will be calculated.</t>
    </r>
  </si>
  <si>
    <t>TOTAL Donations and Philanthropy</t>
  </si>
  <si>
    <t>Public and Government Support</t>
  </si>
  <si>
    <t>TOTAL Public Funding and Government Support</t>
  </si>
  <si>
    <t xml:space="preserve">Market-Based Mechanisms and Corporate Partnerships &amp; Sponsorships </t>
  </si>
  <si>
    <t xml:space="preserve">TOTAL Market-Based Mechanisms and Corporate Partnerships and Sponsorships </t>
  </si>
  <si>
    <t>Commercial Activities and Self-generated incomes (including Tourism &amp; Recreation-linked Revenue, and Licensing &amp; Sustainable Use)</t>
  </si>
  <si>
    <t>TOTAL Commercial Activities and Self-generated incomes (including Tourism &amp; Recreation-linked Revenue, and Licensing &amp; Sustainable Use)</t>
  </si>
  <si>
    <t>Community and Education related Mechanisms (including Community &amp; Social Mechanisms and Research, Education &amp;  Innovation)</t>
  </si>
  <si>
    <t>TOTAL Community and Education related Mechanisms (including Community &amp; Social Mechanisms and Research, Education &amp;  Innovation)</t>
  </si>
  <si>
    <t>Conservation-Specific Funds</t>
  </si>
  <si>
    <t>TOTAL Conservation-Specific Funds</t>
  </si>
  <si>
    <t>Risk Financing and Insurance</t>
  </si>
  <si>
    <t>TOTAL Risk Financing and Insurance</t>
  </si>
  <si>
    <t xml:space="preserve">Other Funding  </t>
  </si>
  <si>
    <t>This section is for adding addiotional funding mechanisms that were not mentioned above</t>
  </si>
  <si>
    <t>TOTAL Other Funding Sources</t>
  </si>
  <si>
    <t>TOTAL revenues</t>
  </si>
  <si>
    <r>
      <rPr>
        <b/>
        <sz val="12"/>
        <color theme="1"/>
        <rFont val="Aptos Narrow (Body)"/>
      </rPr>
      <t>Instructions</t>
    </r>
    <r>
      <rPr>
        <sz val="12"/>
        <color theme="1"/>
        <rFont val="Aptos Narrow (Body)"/>
      </rPr>
      <t>: This step provides an automatic summary of your financial situation. No manual input is required.
Based on the information entered in Step 1 (Costs) and Step 2 (Revenues), this section calculates:
1. Your total financing needs (sum of all recurrent and investment costs),
2. Your total secured revenues (from all active financial mechanisms),
3. And the resulting financial gap, showing how much funding is still needed each year.
This overview helps understand where shortfalls exist and informs strategic financial planning and thepossible need for identification of additional funding sources.</t>
    </r>
  </si>
  <si>
    <t>Summary and Financial Gap</t>
  </si>
  <si>
    <t>Total period</t>
  </si>
  <si>
    <t>Recurrent costs</t>
  </si>
  <si>
    <t>Subtotal General administration</t>
  </si>
  <si>
    <t>Subtotal Human resources</t>
  </si>
  <si>
    <t>Subtotal Monitoring and conservation</t>
  </si>
  <si>
    <t>Subtotal Maintenance</t>
  </si>
  <si>
    <t>Subtotal Utilities</t>
  </si>
  <si>
    <t>Subtotal Basic equipment</t>
  </si>
  <si>
    <t>Total recurrent costs</t>
  </si>
  <si>
    <t>Subtotal Material resources</t>
  </si>
  <si>
    <t>Subtotal Research investments</t>
  </si>
  <si>
    <t>Subtotal Education investments</t>
  </si>
  <si>
    <t>Subtotal Restoration &amp; compensatory actions</t>
  </si>
  <si>
    <t>Total investment costs</t>
  </si>
  <si>
    <t>TOTAL FINANCING NEEDS</t>
  </si>
  <si>
    <t>Secured revenues</t>
  </si>
  <si>
    <t>Subtotal Donations and Philanthropy</t>
  </si>
  <si>
    <t>Subtotal Public Funding and Government Support</t>
  </si>
  <si>
    <t>Subtotal  Market-Based Mechanisms and Corporate Partnerships and Sponsorships</t>
  </si>
  <si>
    <t>Subtotal Commercial Activities and Self-generated incomes (including Tourism &amp; Recreation-linked Revenue, and Licensing &amp; Sustainable Use)</t>
  </si>
  <si>
    <t>Subtotal Community and Education related Mechanisms (including Community &amp; Social Mechanisms and Research, Education &amp;  Innovation)</t>
  </si>
  <si>
    <t>Subtotal Conservation-Specific Funds</t>
  </si>
  <si>
    <t>Subtotal Risk Financing and Insurance</t>
  </si>
  <si>
    <t>Subtotal Other funding sources</t>
  </si>
  <si>
    <t>TOTAL SECURED REVENUES</t>
  </si>
  <si>
    <t xml:space="preserve">FINANCIAL GAP </t>
  </si>
  <si>
    <t>% of needs covered by existing funds</t>
  </si>
  <si>
    <r>
      <rPr>
        <b/>
        <sz val="12"/>
        <color theme="1"/>
        <rFont val="Aptos Narrow (Body)"/>
      </rPr>
      <t>Instructions:
1. Complete the Eligibility Questions (Column B):</t>
    </r>
    <r>
      <rPr>
        <sz val="12"/>
        <color theme="1"/>
        <rFont val="Aptos Narrow (Body)"/>
      </rPr>
      <t xml:space="preserve">
Begin by answering each question in Column B. For each eligibility question, select the appropriate response in Column D from the drop-down list, based on your specific MPA situation.
</t>
    </r>
    <r>
      <rPr>
        <b/>
        <sz val="12"/>
        <color theme="1"/>
        <rFont val="Aptos Narrow (Body)"/>
      </rPr>
      <t>2. Conditional Feasibility Questions:</t>
    </r>
    <r>
      <rPr>
        <sz val="12"/>
        <color theme="1"/>
        <rFont val="Aptos Narrow (Body)"/>
      </rPr>
      <t xml:space="preserve">
Depending on your responses to the eligibility questions, additional questions on Implementation Feasibility (Column F) and Management Feasibility (Column K) may appear. These feasibility questions will only become visible if relevant eligibility criteria are met; otherwise, they will remain hidden.
</t>
    </r>
    <r>
      <rPr>
        <b/>
        <sz val="12"/>
        <color theme="1"/>
        <rFont val="Aptos Narrow (Body)"/>
      </rPr>
      <t>3. Responding to Feasibility Questions (if visible):</t>
    </r>
    <r>
      <rPr>
        <sz val="12"/>
        <color theme="1"/>
        <rFont val="Aptos Narrow (Body)"/>
      </rPr>
      <t xml:space="preserve">
If the feasibility questions appear, complete them by selecting responses in Column H (for Implementation Feasibility) and Column M (for Management Feasibility) using the respective drop-down lists. Points will be calculated automatically and summarized in Step 5.</t>
    </r>
  </si>
  <si>
    <t>Eligibility of the Financing Mechanisms - Legal Context</t>
  </si>
  <si>
    <t xml:space="preserve">Implementation Feasibility of the Financing Mechanisms </t>
  </si>
  <si>
    <t xml:space="preserve">Management Feasibility of the Financing Mechnisms </t>
  </si>
  <si>
    <t>Questions</t>
  </si>
  <si>
    <t xml:space="preserve">Requirements per Mechanism </t>
  </si>
  <si>
    <t>Answer</t>
  </si>
  <si>
    <t>Requirements per Mechanism</t>
  </si>
  <si>
    <t>Points</t>
  </si>
  <si>
    <t>No Eligibility Questions</t>
  </si>
  <si>
    <t>No Questions for Management Feasibility</t>
  </si>
  <si>
    <t>Instructions: This step helps MPA managers identify which financial mechanisms are most suitable for their specific context. The suitability score indicates how well each financing mechanism matches the MPA's conditions, based on information provided in previous steps. Eligibility Level reflect the how certain you choose for the Eligible questions.
Use these scores and eligibility level as a guide when selecting mechanisms to include in your financial strategy (Step 7). 
Some mechanisms have subtypes—use the questions in the right-hand column to decide which version is the best fit for your MPA’s needs and capacities.</t>
  </si>
  <si>
    <t>Financing Mechanism</t>
  </si>
  <si>
    <t>Suitability Score</t>
  </si>
  <si>
    <t>Eligibility Level</t>
  </si>
  <si>
    <t>Follow-Up Questions to Assess the Most Suitable Subtype of the Mechanism</t>
  </si>
  <si>
    <t>Max Score</t>
  </si>
  <si>
    <t>Blue Bounds (Public Bonds, General Obligation vs. Private Bonds, Special revenue)</t>
  </si>
  <si>
    <t>Debt-for-Nature  (bilateral reduction vs Commercial swap)</t>
  </si>
  <si>
    <t>Parametric Insurance vs. Climate Risk Insurance  (if Parametric Insurance is eligible)</t>
  </si>
  <si>
    <t>Climate Risk insurance vs. Catastrophe Bonds (if Catastrophe Bonds is eligible)</t>
  </si>
  <si>
    <t>Min Score</t>
  </si>
  <si>
    <t>Step 6: Engage Stakeholders in Financial Strategy Development</t>
  </si>
  <si>
    <t>Note: this step is optional and does not need to be filled in. It offers non-binding guidance and can be used as a reference if deemed relevant by the MPA manager.</t>
  </si>
  <si>
    <t xml:space="preserve">Stakeholder engagement in financial strategy development is not about transferring power or co-decision-making. It is about building buy-in, ensuring transparent communication, and gathering practical input for smoother implementation. Whether and how to engage stakeholders will depend on the financial tools recommended and on the MPA’s governance type. </t>
  </si>
  <si>
    <t>What is it</t>
  </si>
  <si>
    <t>Examples</t>
  </si>
  <si>
    <t>Keep in mind</t>
  </si>
  <si>
    <t>Resources</t>
  </si>
  <si>
    <t>Step 1</t>
  </si>
  <si>
    <t>Understand your governance context</t>
  </si>
  <si>
    <t>Before designing engagement, assess your MPA's governance model:</t>
  </si>
  <si>
    <t>This helps determine how much engagement is useful or necessary, and who should lead it.</t>
  </si>
  <si>
    <t>https://bigbangpartnership.co.uk/how-to-facilitate-a-stakeholder-mapping-workshop/</t>
  </si>
  <si>
    <t>• Government-led: Engagement focuses on transparency and communication.</t>
  </si>
  <si>
    <t>• Community/Indigenous led: Engagement may be deeper, especially if funding affects customary use.</t>
  </si>
  <si>
    <t>• Private ownership: Engagement may be limited but still relevant if external actors (e.g. tourists) are impacted.</t>
  </si>
  <si>
    <t>• Co-management: Engagement should be well-integrated across partners.</t>
  </si>
  <si>
    <t>• Other</t>
  </si>
  <si>
    <t xml:space="preserve">   </t>
  </si>
  <si>
    <t>Step 2</t>
  </si>
  <si>
    <t>Define the purpose of stakeholder engagement</t>
  </si>
  <si>
    <r>
      <rPr>
        <sz val="12"/>
        <color rgb="FF000000"/>
        <rFont val="Aptos Narrow"/>
      </rPr>
      <t xml:space="preserve">Clearly identify </t>
    </r>
    <r>
      <rPr>
        <b/>
        <sz val="12"/>
        <color rgb="FF000000"/>
        <rFont val="Aptos Narrow"/>
      </rPr>
      <t xml:space="preserve">why </t>
    </r>
    <r>
      <rPr>
        <sz val="12"/>
        <color rgb="FF000000"/>
        <rFont val="Aptos Narrow"/>
      </rPr>
      <t xml:space="preserve">stakeholders are being engaged for this specific financial strategy: </t>
    </r>
  </si>
  <si>
    <t>Engagement is useful if it enhances implementation, public acceptance, or compliance.</t>
  </si>
  <si>
    <t>https://www.mspglobal2030.org/resources/key-msp-references/step-by-step-approach/engaging-stakeholders/</t>
  </si>
  <si>
    <t>• Is it to explain a new visitor fee?</t>
  </si>
  <si>
    <t>• Is it to gain feedback on financial sources suitable for the MPA?</t>
  </si>
  <si>
    <t>• Is it to gather practical input on how to implement a mechanism?</t>
  </si>
  <si>
    <t>• Is it to communicate benefits of external funding?</t>
  </si>
  <si>
    <t>Step 3</t>
  </si>
  <si>
    <t>Screen the financial tools</t>
  </si>
  <si>
    <r>
      <rPr>
        <sz val="12"/>
        <color rgb="FF000000"/>
        <rFont val="Aptos Narrow"/>
      </rPr>
      <t xml:space="preserve">Review the financial tool(s) selected by your MPA and decide </t>
    </r>
    <r>
      <rPr>
        <b/>
        <sz val="12"/>
        <color rgb="FF000000"/>
        <rFont val="Aptos Narrow"/>
      </rPr>
      <t>if and when stakeholder engagement is appropriate</t>
    </r>
    <r>
      <rPr>
        <sz val="12"/>
        <color rgb="FF000000"/>
        <rFont val="Aptos Narrow"/>
      </rPr>
      <t xml:space="preserve">:      </t>
    </r>
  </si>
  <si>
    <t>Not all financial tools require engagement/ or/ the same level of engagement. Tailor your approach to the tool’s visibility and impact.</t>
  </si>
  <si>
    <t> </t>
  </si>
  <si>
    <t>• Philanthropy or donor funding: Usually no need for engagement.</t>
  </si>
  <si>
    <t>• Tourism fees or local taxes: Engagement can help explain the rationale and reduce resistance.</t>
  </si>
  <si>
    <t>• Partnerships with the private sector: May need selective stakeholder input or reassurance.</t>
  </si>
  <si>
    <t>Step 4</t>
  </si>
  <si>
    <t>Identify and map stakeholders</t>
  </si>
  <si>
    <t xml:space="preserve">Create a stakeholder map focusing on:                          </t>
  </si>
  <si>
    <t>Ensure inclusive and balanced representations of local stakeholders.</t>
  </si>
  <si>
    <t xml:space="preserve">https://awsassets.panda.org/downloads/stakeholder_engagement.pdf </t>
  </si>
  <si>
    <t>• Those affected by or involved in implementation (e.g. tourism operators, local councils)</t>
  </si>
  <si>
    <t>• Influencers (e.g. community leaders, NGOs)</t>
  </si>
  <si>
    <t>• Groups that may help with outreach or public communication</t>
  </si>
  <si>
    <t>Step 5</t>
  </si>
  <si>
    <t>Plan and carry out targeted engagement</t>
  </si>
  <si>
    <t xml:space="preserve">Choose methods that match the stakeholders and the objective—e.g.:                  </t>
  </si>
  <si>
    <t>Focus on informing, not negotiating. Avoid slowing down strategy development.</t>
  </si>
  <si>
    <t>• Workshops or one-on-one meetings</t>
  </si>
  <si>
    <t>• Info sheets to communicate new funding mechanisms</t>
  </si>
  <si>
    <t>• Surveys to gather implementation concerns</t>
  </si>
  <si>
    <t>• Forums to provide space for open dialogue and address concerns</t>
  </si>
  <si>
    <t>Step 6</t>
  </si>
  <si>
    <t>Gather and document insights</t>
  </si>
  <si>
    <t>Summarise practical input (e.g., potential fee collection challenges, seasonal fluctuations, risk of backlash) and note concerns, misunderstandings, or opportunities.</t>
  </si>
  <si>
    <t xml:space="preserve">Keep documentation short and action oriented. </t>
  </si>
  <si>
    <t>Step 7</t>
  </si>
  <si>
    <t>Feeding stakeholder insights into the decision-making process</t>
  </si>
  <si>
    <t xml:space="preserve">Review and integrate relevant key points raised during engagement—whether concerns, suggestions, or practical observations—into the final design and roll-out of the financial strategy. Stakeholder engagement becomes meaningful only when it informs decisions. Inputs might: </t>
  </si>
  <si>
    <t>Use engagement insights to improve effectiveness and local relevance. Use this step to strengthen the financial strategy’s local relevance and operational viability. Make clear which inputs shaped decisions and why others were not adopted—this transparency builds trust and maintains stakeholder confidence in future processes.</t>
  </si>
  <si>
    <t>• Shape how a tourism fee is introduced (e.g. offering low-season discounts to encourage year-round visitation)</t>
  </si>
  <si>
    <t>• Influence the structure of a fee system (e.g. recommending tiered pricing for residents versus tourists</t>
  </si>
  <si>
    <t>• Highlight the need for flexibility in timing (e.g. delaying the start of a new few until after a busy season)</t>
  </si>
  <si>
    <t>• Flag risks of unintended consequences (e.g. fees pushing tourists towards unregulated zones)</t>
  </si>
  <si>
    <t>• Shape how the financial tool is communicated (e.g. choosing trusted messengers or culturally appropriate framing to explain benefits).</t>
  </si>
  <si>
    <t>Step 8</t>
  </si>
  <si>
    <t>Communicate final decisions transparently</t>
  </si>
  <si>
    <t xml:space="preserve">Let stakeholders know the outcome—even if their input did not change the plan:                                                                                                                       </t>
  </si>
  <si>
    <t>This builds trust, even if the financial model remains unchanged.</t>
  </si>
  <si>
    <t>• Clarify how the financial tool will be used</t>
  </si>
  <si>
    <t>• Explain how it supports long-term sustainability</t>
  </si>
  <si>
    <t>• Highlight any adaptations made based on feedback</t>
  </si>
  <si>
    <t>Step 9</t>
  </si>
  <si>
    <t>Monitor reactions and adjust if needed</t>
  </si>
  <si>
    <t xml:space="preserve">After implementation, check if engagement was sufficient:                                                          </t>
  </si>
  <si>
    <t xml:space="preserve"> A feedback loop helps refine future engagement and avoid implementation issues.</t>
  </si>
  <si>
    <t>• Are stakeholders complying?</t>
  </si>
  <si>
    <t>• Is there a misunderstanding or pushback?</t>
  </si>
  <si>
    <t>• Is further clarification needed?</t>
  </si>
  <si>
    <t>Step 7: Define the Financial Strategy of your MPA</t>
  </si>
  <si>
    <r>
      <t>Instructions:</t>
    </r>
    <r>
      <rPr>
        <sz val="14"/>
        <color theme="1"/>
        <rFont val="Aptos Narrow (Body)"/>
      </rPr>
      <t xml:space="preserve"> In this step, MPA managers are invited to define actions that address the financial gap identified in Step 3. Based on the cost and revenue information from previous steps, you will explore three types of actions:
Action Type 1: Reduce Costs
Identify where and how costs can be reduced. Describe each planned action and estimate the cost savings per cost type and year. Always indicate the savings with a minus (e.g. –1500).
Action Type 2: Increase Existing Funding
Consider ways to boost income from current funding sources. Explain the change and estimate the additional revenue expected per year (e.g. +1500).
Action Type 3: Implement New Funding Sources
Based on Step 5 (and optionally Step 6), select new financial mechanisms to pursue. Estimate how much income they could generate and note any associated costs (always indicate the associated costs  with a minus  (e.g. -200)).
This step helps shape a practical financial strategy to improve the MPA’s long-term sustainability.</t>
    </r>
  </si>
  <si>
    <t>Current situation (based on step 1-3)</t>
  </si>
  <si>
    <t>FINANCIAL GAP</t>
  </si>
  <si>
    <t>Costs and revenues Summary</t>
  </si>
  <si>
    <t>Action type 1: Reduce costs</t>
  </si>
  <si>
    <t>What actions can be taken to reduce costs?</t>
  </si>
  <si>
    <t>Describe Measures Taken</t>
  </si>
  <si>
    <t>Description of the action taken to reduce general administration costs (fill in estimated net result per year (e.g. -1500))</t>
  </si>
  <si>
    <t>Description of the action taken to reduce human resources costs (fill in estimated net result per year (e.g. -1500))</t>
  </si>
  <si>
    <t>Subtotal Monitoring and conservation activities</t>
  </si>
  <si>
    <t>Description of the action taken to reduce monitoring and conservation activities(fill in estimated net result per year (e.g. -1500))</t>
  </si>
  <si>
    <t>Description of the action taken to reduce maintenance costs (fill in estimated net result per year (e.g. -1500))</t>
  </si>
  <si>
    <t>Description of the action taken to reduce utilities costs (fill in estimated net result per year (e.g. -1500))</t>
  </si>
  <si>
    <t>Description of the action taken to reduce basic equipment costs (fill in estimated net result per year (e.g. -1500))</t>
  </si>
  <si>
    <t>Description of change in  investments plans for investment in material resources (fill in estimated net result per year (e.g. -1500))</t>
  </si>
  <si>
    <t>Subtotal Research</t>
  </si>
  <si>
    <t>Description of change in plans for investment in research (fill in estimated net result per year (e.g. -1500))</t>
  </si>
  <si>
    <t>Subtotal Education</t>
  </si>
  <si>
    <t>Description of change in plans for investment in education (fill in estimated net result per year (e.g. -1500))</t>
  </si>
  <si>
    <t>Description of change in plans for investment in restoration &amp; compensation (fill in estimated net result per year (e.g. -1500))</t>
  </si>
  <si>
    <t>Action type 2: Change or increase existing funding sources</t>
  </si>
  <si>
    <t>Existing revenues Summary</t>
  </si>
  <si>
    <t>What actions can be taken to change or increase existing funding resources?</t>
  </si>
  <si>
    <t>Additional Revenue through Donations and Philanthropy due to measures taken (e.g. +1500)</t>
  </si>
  <si>
    <t>Additional Revenue through Public Funding and Government Support due to measures taken (e.g. +1500)</t>
  </si>
  <si>
    <t>Additional Revenue through Subtotal Market-Based Mechanisms and Corporate Partnerships and Sponsorships due to measures taken (e.g. +1500)</t>
  </si>
  <si>
    <t>Additional Revenue through Commercial Activities and Self-generated incomes (including Tourism &amp; Recreation-linked Revenue, and Licensing &amp; Sustainable Use) due to measures taken (e.g. +1500)</t>
  </si>
  <si>
    <t>Additional Revenue through  Community and Education related Mechanisms (including Community &amp; Social Mechanisms and Research, Education &amp;  Innovation) due to measures taken (e.g. +1500)</t>
  </si>
  <si>
    <t>Additional Revenue through Subtotal Conservation-Specific Funds due to measures taken (e.g. +1500)</t>
  </si>
  <si>
    <t>Additional Revenue through Risk Financing and Insurance due to measures taken (e.g. +1500)</t>
  </si>
  <si>
    <t>Additional Revenue through Subtotal Other funding sources due to measures taken (e.g. +1500)</t>
  </si>
  <si>
    <t>Action type 3: Implement new funding sources</t>
  </si>
  <si>
    <t>New Funding Sources - Estimates</t>
  </si>
  <si>
    <t>What new financing mechanism could be implemented?</t>
  </si>
  <si>
    <t>Notes</t>
  </si>
  <si>
    <t>New funding sources</t>
  </si>
  <si>
    <t>Name/description of recommended financing mechanism from step 5 (Fill in estimated net income per year (e.g. + 1500))</t>
  </si>
  <si>
    <t>Add rows if more mechanisms are implemented</t>
  </si>
  <si>
    <r>
      <t xml:space="preserve">Fill in estimated </t>
    </r>
    <r>
      <rPr>
        <b/>
        <i/>
        <sz val="12"/>
        <color rgb="FF000000"/>
        <rFont val="Aptos Narrow"/>
        <scheme val="minor"/>
      </rPr>
      <t>recurring costs</t>
    </r>
    <r>
      <rPr>
        <b/>
        <sz val="12"/>
        <color rgb="FF000000"/>
        <rFont val="Aptos Narrow"/>
        <scheme val="minor"/>
      </rPr>
      <t xml:space="preserve"> incurred by new funding sources (e.g., -200))</t>
    </r>
  </si>
  <si>
    <r>
      <t>Fill in estimated</t>
    </r>
    <r>
      <rPr>
        <b/>
        <i/>
        <sz val="12"/>
        <color rgb="FF000000"/>
        <rFont val="Aptos Narrow"/>
        <scheme val="minor"/>
      </rPr>
      <t xml:space="preserve"> investment costs</t>
    </r>
    <r>
      <rPr>
        <b/>
        <sz val="12"/>
        <color rgb="FF000000"/>
        <rFont val="Aptos Narrow"/>
        <scheme val="minor"/>
      </rPr>
      <t xml:space="preserve"> incurred by new funding sources (e.g., -200))</t>
    </r>
  </si>
  <si>
    <t>TOTAL NEW FUNDING SOURCES</t>
  </si>
  <si>
    <t>Ideal situation</t>
  </si>
  <si>
    <t>To what extent were the conservation objectives / conservation measure achieved?</t>
  </si>
  <si>
    <t>Select</t>
  </si>
  <si>
    <t>Was the planned financial result achieved?</t>
  </si>
  <si>
    <t>If the financial result for the year deviates from your plan, the following questions can guide you in analysing the reasons, and modifying the plan and financial strategy:</t>
  </si>
  <si>
    <t>Strategic alignment</t>
  </si>
  <si>
    <t xml:space="preserve">Do the investments support the achievement of conservation objectives? Are the costs justifiable in order to achieve the objectives (over short or long term)?  </t>
  </si>
  <si>
    <t>Costs</t>
  </si>
  <si>
    <t>Were planned cost reductions achieved?</t>
  </si>
  <si>
    <t>Are there new or increased costs that should be accounted for in the future?</t>
  </si>
  <si>
    <t>Existing funding sources</t>
  </si>
  <si>
    <t>Were planned changes in existing funding sources achieved?</t>
  </si>
  <si>
    <t>Have circumstances changed, with impact on revenues, that needs to be taken into account in the future?</t>
  </si>
  <si>
    <t>Were new financing instruments implemented succesfully, or are actions still needed to implement the new instruments?</t>
  </si>
  <si>
    <t>Overview Indicators Per Financing Mechanism</t>
  </si>
  <si>
    <t>Formula - Match Score per Mechanism</t>
  </si>
  <si>
    <t>Points Per Response</t>
  </si>
  <si>
    <t>Financing Mechanism Category</t>
  </si>
  <si>
    <t xml:space="preserve">Financing Mechanism </t>
  </si>
  <si>
    <t xml:space="preserve">Type of Indicator </t>
  </si>
  <si>
    <t xml:space="preserve">Indicator </t>
  </si>
  <si>
    <t>Question</t>
  </si>
  <si>
    <t>Requirements for Using the Mechanism</t>
  </si>
  <si>
    <t>Possible Max Points for this Indicator</t>
  </si>
  <si>
    <t>Significance/Weight</t>
  </si>
  <si>
    <t>Significance/Weight Value</t>
  </si>
  <si>
    <t>Score Per Indicator</t>
  </si>
  <si>
    <t>Weighted Score Per Indicator</t>
  </si>
  <si>
    <t>Explanation/Reference</t>
  </si>
  <si>
    <t>Philanthropic Grants</t>
  </si>
  <si>
    <t xml:space="preserve">Eligibility </t>
  </si>
  <si>
    <t xml:space="preserve">Legal Feasibility </t>
  </si>
  <si>
    <t>Is the MPA legally permitted to receive and manage philanthropic funds directly or through an eligible partner organization?</t>
  </si>
  <si>
    <t>This is a mandatory requirement for using the mechanism. The managing entity must be authorized to receive and manage external philanthropic funds, either directly or via a legal intermediary (e.g., NGO, foundation, trust). Restrictions may apply depending on national legislation or the legal status of the MPA.</t>
  </si>
  <si>
    <t>No</t>
  </si>
  <si>
    <t>Unsure</t>
  </si>
  <si>
    <t>Yes</t>
  </si>
  <si>
    <t>Necessary Condition</t>
  </si>
  <si>
    <t>Implementation Feasibility</t>
  </si>
  <si>
    <t>Net capacity, personnel</t>
  </si>
  <si>
    <t>Does the MPA have the necessary staff capacity to secure and implement philanthropic grants (e.g., experienced grant writers with English proficiency)?</t>
  </si>
  <si>
    <t>Implementing the mechanism requires moderate staff capacity. For example, it requires experienced grant writers, preferably with English language skills.</t>
  </si>
  <si>
    <t>Strongly disagree</t>
  </si>
  <si>
    <t>Disagree</t>
  </si>
  <si>
    <t>Neither agree nor disagree</t>
  </si>
  <si>
    <t>Agree</t>
  </si>
  <si>
    <t>Strongly Agree</t>
  </si>
  <si>
    <t>Medium</t>
  </si>
  <si>
    <t>Political and Legal precedence</t>
  </si>
  <si>
    <t>Has the philanthropic grant mechanism been previously implemented for environmental purposes in this country, ideally in marine protected areas or under similar management structures?</t>
  </si>
  <si>
    <t>This is a moderate requirement. While this is not a mandatory requirement, prior implementation of philanthropic grant mechanisms in the country—especially in marine or conservation contexts—increases institutional familiarity, reduces legal uncertainty, and can streamline approval processes. Stronger precedence in marine or MPA-specific contexts may also increase funder confidence and administrative feasibility.</t>
  </si>
  <si>
    <t>Yes, but for environmental purposes that do not include protected areas</t>
  </si>
  <si>
    <t>Yes, but for terrestrial protected areas or areas under a different management organization</t>
  </si>
  <si>
    <t>Yes, including other marine protected areas under the same management organization</t>
  </si>
  <si>
    <t>Management Feasibility</t>
  </si>
  <si>
    <t>Does the MPA have sufficient personnel and capacity for key tasks related to grant management, including communications, reporting, accounting, and scientific monitoring?</t>
  </si>
  <si>
    <t>Moderate staff capacity is needed to manage this mechanism. It requires personnel to handle grant management duties, including communications with funders, report development, accounting, and other administrative work for compliance. It may also require scientific monitoring personnel for assessing grant impact.</t>
  </si>
  <si>
    <t>Net capacity, capital</t>
  </si>
  <si>
    <t>Does the MPA have the physical infrastructure and equipment needed for administering and reporting on a philanthropic grant (e.g., office space, supplies, monitoring tools)?</t>
  </si>
  <si>
    <t>Low capital capacity is needed. Basic office space and standard administrative supplies are sufficient for grant administration and reporting. Existing or minimal additional equipment can support scientific monitoring, and any gaps could potentially be addressed within the scope of the grant if necessary.</t>
  </si>
  <si>
    <t>Low</t>
  </si>
  <si>
    <t>Private Voluntary Donations</t>
  </si>
  <si>
    <t>Is the MPA legally permitted to receive and manage fiscal donations  directly or through an eligible partner organization?</t>
  </si>
  <si>
    <t>This is a mandatory requirement for using the mechanism. The managing entity must be authorized to receive and manage external donations such as philanthropic funds or private donations, either directly or via a legal intermediary (e.g., NGO, foundation, trust). Restrictions may apply depending on national legislation or the legal status of the MPA.</t>
  </si>
  <si>
    <t>Does the MPA have administrative staff with the capacity to plan and implement private voluntary donation collection?</t>
  </si>
  <si>
    <t>Low staff capacity is needed. It requires administrative personnel who can design a plan for collection.</t>
  </si>
  <si>
    <t>Strongly agree</t>
  </si>
  <si>
    <t>Have voluntary donation mechanisms been used in the country for conservation purposes, including marine or protected area settings?</t>
  </si>
  <si>
    <t>This is a low requirement, but previous use in similar contexts may offer useful models or policy references; however, lack of precedence does not pose a legal barrier.</t>
  </si>
  <si>
    <t>Willingness to donate studies</t>
  </si>
  <si>
    <t>Have willingness-to-pay or willingness-to-donate surveys been conducted with potential donors or local communities?</t>
  </si>
  <si>
    <t>This is a low requirement. It helps if surveys or studies on donation interest have been conducted, as they support realistic planning and better targeting.</t>
  </si>
  <si>
    <t>Visibility to potential donors</t>
  </si>
  <si>
    <t>Is the MPA visible to the public through visitor centers, tourism networks, social media, or other outreach channels?</t>
  </si>
  <si>
    <t>This is a moderate requirement. Public-facing presence increases the likelihood of attracting donors.</t>
  </si>
  <si>
    <t>Is there at least one person available to collect donations and engage in outreach or education with stakeholders?</t>
  </si>
  <si>
    <t>Low staff capacity is needed. It requires at least one person who can collect donations and conduct stakeholder outreach and education activities.</t>
  </si>
  <si>
    <t>Does the MPA have basic infrastructure to receive donations on site (e.g., info center, signage, donation boxes) or remotely (e.g., website, mobile app, QR code)?</t>
  </si>
  <si>
    <t>Moderate capital capacity is needed. It requires infrastructure to engage with potential donors, including welcome or information centers, donation boxes, and other tools.</t>
  </si>
  <si>
    <t>Crowdfunding</t>
  </si>
  <si>
    <t>This is a mandatory requirement. The managing entity must be authorized to receive and manage external donations such as philanthropic funds or private donations, either directly or via a legal intermediary (e.g., NGO, foundation, trust). Restrictions may apply depending on national legislation or the legal status of the MPA.</t>
  </si>
  <si>
    <t>Does the MPA have administrative personnel who can build and manage a website and social media platforms for a crowdfunding campaign?</t>
  </si>
  <si>
    <t>Low staff capacity is needed. It requires administrative personnel who can build and manage a website and social media platforms.</t>
  </si>
  <si>
    <t>Political and legal precedence</t>
  </si>
  <si>
    <t>Has the crowdfunding mechanism been implemented elsewhere in the country for supporting environmental protection?</t>
  </si>
  <si>
    <t>This is a moderate requirement. It is useful if other crowdfunding initiatives for environmental causes have been run in the country, as they provide legal clarity, public familiarity, and proven examples that can guide successful implementation.</t>
  </si>
  <si>
    <t>Is there at least one person who can manage the crowdfunding website and social media platforms, conduct outreach, and manage and account for income?</t>
  </si>
  <si>
    <t>Low staff capacity is needed. It requires at least one person who can manage the website and social media platforms, conduct outreach, and manage and account for income.</t>
  </si>
  <si>
    <t>Does the MPA have an online and social media presence including a website with a donations portal?</t>
  </si>
  <si>
    <t>Low capital capacity is needed. It requires an online and social media presence, including a website with a donations portal.</t>
  </si>
  <si>
    <t>Existing donor database or mailing list</t>
  </si>
  <si>
    <t>Does the MPA have a donor database, mailing list, or previous contacts that can be used to promote a crowdfunding campaign?</t>
  </si>
  <si>
    <t>This is a low requirement. Even a basic Excel sheet or newsletter list can help boost visibility and support.</t>
  </si>
  <si>
    <t>Annual Government Budget Allocation / Tax Revenue</t>
  </si>
  <si>
    <t>Does the MPA have personnel who can lobby support among potential sources and administrative personnel who can design, negotiate, and review a budget?</t>
  </si>
  <si>
    <t>Moderate staff capacity is needed. It requires personnel who can lobby support among potential sources and administrative personnel who can design, negotiate, and review a budget.</t>
  </si>
  <si>
    <t>Has the annual government budget mechanism been implemented elsewhere in the country for supporting environmental protection?</t>
  </si>
  <si>
    <t>This is a moderate requirement. Helpful if budget allocations have previously supported environmental protection, as this demonstrates institutional precedent, increases political feasibility, and can help streamline administrative approval.</t>
  </si>
  <si>
    <t>Track record of budget absorption</t>
  </si>
  <si>
    <t>Has the MPA historically been able to absorb and utilize public budget allocations effectively and transparently?</t>
  </si>
  <si>
    <t>This is a moderate requirement. This requires financial reporting capacity and the absence of previous fund mismanagement.</t>
  </si>
  <si>
    <t>Alignment with national or regional development plans</t>
  </si>
  <si>
    <t>Are the MPA's goals and activities aligned with existing national or regional government priorities or plans?</t>
  </si>
  <si>
    <t>This is a highly important requirement. Government financing is more likely to meet MPA financial needs if the MPA’s objectives align with national or regional policy strategies, as alignment increases political backing and integration into funding frameworks.</t>
  </si>
  <si>
    <t xml:space="preserve">High </t>
  </si>
  <si>
    <t>Is there at least one full-time administrative employee to oversee the budget, communicate with higher levels of management, and participate in periodic budget reviews?</t>
  </si>
  <si>
    <t>Low staff capacity is needed. It requires at least one full-time administrative employee to oversee the budget, communicate with higher levels of management, and participate in periodic budget reviews.</t>
  </si>
  <si>
    <t>Does the MPA have the office and supplies needed for budget management and administrative work?</t>
  </si>
  <si>
    <t>Low capital capacity is needed. It requires office space and supplies for management and administrative work.</t>
  </si>
  <si>
    <t>Government Grants/Tender-based financing</t>
  </si>
  <si>
    <t>Eligibility to apply for public funds</t>
  </si>
  <si>
    <t>Is the MPA or its managing organization legally allowed to apply for the funding mechanism  and receive this funding directly or through a partner?</t>
  </si>
  <si>
    <t>This is a mandatory requirement. Legal or institutional eligibility is required for accessing government funding. Eligibility may depend on the specific tender or grant.</t>
  </si>
  <si>
    <t>Does the MPA have experienced personnel (e.g., grant writers or project managers) able to prepare and manage grant applications and delivery?</t>
  </si>
  <si>
    <t>Moderate staff capacity is needed. It requires experienced grant writers, preferably with strong English language skills.</t>
  </si>
  <si>
    <t>Have government grants or tender-based financing programs been used in this country for environmental or protected area funding?</t>
  </si>
  <si>
    <t>This is a moderate requirement. Government grant mechanisms are more likely to be successfully accessed and implemented if similar funding programs have been used in the country, as this signals institutional readiness, administrative experience, and established legal frameworks.</t>
  </si>
  <si>
    <t>Fit with current government funding priorities</t>
  </si>
  <si>
    <t>Does the proposed MPA project align with the strategic priorities outlined in national or local government calls for proposals?</t>
  </si>
  <si>
    <t>This is a highly important requirement. It requires alignment with government priorities, published program goals, and funding objectives.</t>
  </si>
  <si>
    <t>Is there at least one person responsible for managing compliance, communications, and technical reporting for grant-funded projects?</t>
  </si>
  <si>
    <t>Moderate staff capacity is needed. It requires personnel for grants management duties, including communications with funders, report development, accounting, and other administrative work for compliance. It may also require scientific monitoring personnel for assessing grant impact.</t>
  </si>
  <si>
    <t>Has the MPA or its managing organization successfully secured and implemented similar government-funded projects in the past?</t>
  </si>
  <si>
    <t>Moderate capital capacity is needed. It requires office space and supplies for administrative work and equipment for scientific monitoring (though the grant may be partially used to fulfill these needs).</t>
  </si>
  <si>
    <t>Environmental Levies</t>
  </si>
  <si>
    <t>Legal authority to implement or benefit from levies</t>
  </si>
  <si>
    <t>Does the MPA or managing authority have the legal basis or authorization to introduce, collect, or benefit from environmental levies?</t>
  </si>
  <si>
    <t>This is a mandatory requirement. Many MPAs may depend on higher-level government to establish and enforce levy collection frameworks or to reallocate existing tax revenues.</t>
  </si>
  <si>
    <t>Net capacity</t>
  </si>
  <si>
    <t>Does the MPA have sufficient capacity to conduct background research, plan, and build government and stakeholder support for implementing an environmental levy?</t>
  </si>
  <si>
    <t>Establishing the mechanism requires high personnel capacity. It needs considerable capacity for background research and planning as well asraising support and fostering collaboration with the government and other relevant stakeholders.</t>
  </si>
  <si>
    <t>Has an environmental levy (or a similar tax/fee) been implemented elsewhere in the country for environmental protection, especially for similar types of taxation?</t>
  </si>
  <si>
    <t>This is a highly important requirement. Especially relevant for a specific type of tax imposed.</t>
  </si>
  <si>
    <t>Does the MPA have the necessary personnel to monitor revenue flows and maintain communication with governing authorities and stakeholders?</t>
  </si>
  <si>
    <t>Managing the mechanism requires moderate personnel capacity. It needs personnel for continual monitoring of revenue and outreach and communication with higher levels of governance and relevant stakeholders.</t>
  </si>
  <si>
    <t>Does the MPA have the basic infrastructure (office space, supplies, meeting facilities) needed to manage environmental levy revenues?</t>
  </si>
  <si>
    <t>Managing the mechanism requires low capital capacity. It requires office space and supplies for administrative work and potentially hosting meetings.</t>
  </si>
  <si>
    <t>Public and private sector acceptance</t>
  </si>
  <si>
    <t>Is there evidence of support from key stakeholders such as tourism operators, local governments, and the public for environmental levies?</t>
  </si>
  <si>
    <t>This is a moderate requirement. Stakeholder backing can be essential for passing or implementing a levy, particularly when it is public-facing or politically sensitive.</t>
  </si>
  <si>
    <t>Revenue allocation mechanisms</t>
  </si>
  <si>
    <t>Is there a mechanism in place to ensure that funds generated from levies are earmarked for the MPA or conservation-related activities?</t>
  </si>
  <si>
    <t>This is a highly important requirement. Legal or policy frameworks may need to allow ring-fencing of funds or targeted revenue flows.</t>
  </si>
  <si>
    <t>Subsidies and Tax Breaks</t>
  </si>
  <si>
    <t>Eligibility of MPA-linked activities for incentives</t>
  </si>
  <si>
    <t>Are there government subsidies or tax incentives that could apply to economic activities within the MPA (e.g., tourism, blue carbon, restoration)?</t>
  </si>
  <si>
    <t>This is a mandatory requirement. These mechanisms are typically aimed at private or sectoral actors, but MPAs can enable them through conservation-aligned zoning and sector engagement.</t>
  </si>
  <si>
    <t>Opportunity to align MPA management with incentives</t>
  </si>
  <si>
    <t>Can the MPA engage in processes to align or advocate for conservation incentives (e.g., via partnerships, participation in policy discussions, or conservation planning)?</t>
  </si>
  <si>
    <t>This is a moderate requirement. It requires some engagement with stakeholders and policy discussions to align MPA objectives with incentive frameworks.</t>
  </si>
  <si>
    <t xml:space="preserve">Management Feasibility </t>
  </si>
  <si>
    <t>Monitoring and verification role</t>
  </si>
  <si>
    <t>Does the MPA have the capacity to monitor and verify compliance with environmental standards that would qualify stakeholders for subsidies or tax breaks?</t>
  </si>
  <si>
    <t>Managing the mechanism requires moderate personnel capacity. It requires at least one staff member with the capacity to monitor compliance with environmental criteria and produce verification reports.</t>
  </si>
  <si>
    <t>Support to stakeholders applying for incentives</t>
  </si>
  <si>
    <t>Can the MPA provide support to local businesses or actors in understanding and applying for subsidies or tax breaks (e.g., through outreach or technical help)?</t>
  </si>
  <si>
    <t>This is a low requirement. Requires basic outreach or coordination capacity to guide local actors in accessing or applying for incentives.</t>
  </si>
  <si>
    <t>Environmental Penalties and Fines</t>
  </si>
  <si>
    <t>Legal authority to issue or collect fines</t>
  </si>
  <si>
    <t>Does the MPA or its managing institution have the legal authority to issue or trigger fines or lawsuits for environmental harm?</t>
  </si>
  <si>
    <t>This is a mandatory requirement. Legal standing is required to initiate lawsuits or enforce fines, or to partner with agencies that can.</t>
  </si>
  <si>
    <t>Eligibility</t>
  </si>
  <si>
    <t>Recent preventable environmental disaster</t>
  </si>
  <si>
    <t>Is there enforceable illegal activity within or outside of the MPA that harms biodiversity within the MPA? Or has there been a recent preventable environmental disaster that directly harmed biodiversity within the MPA?</t>
  </si>
  <si>
    <t>This is a mandatory requirement. This determines eligibility for damage-related lawsuits and compensation schemes, or for implementing recurring and administrative fines.</t>
  </si>
  <si>
    <t>Net capacity (lawsuits)</t>
  </si>
  <si>
    <t>Does the MPA have sufficient capacity to pursue lawsuits, including environmental damage assessment, legal support, and stakeholder coordination?</t>
  </si>
  <si>
    <t>This is a very high requirement. It requires legal support, scientific assessments, and coordination with government actors.</t>
  </si>
  <si>
    <t>Net capacity (recurring fines)</t>
  </si>
  <si>
    <t>Does the MPA have capacity to implement recurring penalties, including legal and ecological assessments and determining fine levels?</t>
  </si>
  <si>
    <t>This is a highly important requirement. It requires planning, legal basis, ecological impact evaluation, and governmental coordination.</t>
  </si>
  <si>
    <t>Does the MPA have personnel to manage enforcement, oversee compliance, administer funds, and liaise with stakeholders?</t>
  </si>
  <si>
    <t>Managing the mechanism requires moderate personnel capacity. It requires dedicated enforcement, accounting, and communication staff, especially for recurring fines.</t>
  </si>
  <si>
    <t>Does the MPA have the physical infrastructure required for fine management, such as office space and equipment for surveillance?</t>
  </si>
  <si>
    <t>Managing the mechanism requires moderate capital capacity. At minimum, it requires equipment for monitoring and surveillance, plus administrative tools.</t>
  </si>
  <si>
    <t>EU-Funded Projects</t>
  </si>
  <si>
    <t>Eligibility to apply for EU funds</t>
  </si>
  <si>
    <t>Is the MPA or its managing organization legally and administratively eligible to apply for EU grants (e.g., Horizon Europe)?</t>
  </si>
  <si>
    <t>This is a mandatory requirement. Must be a legal entity registered in an EU member or associated state, capable of signing EU contracts.</t>
  </si>
  <si>
    <t>Experience with EU or international funding</t>
  </si>
  <si>
    <t>Has the MPA or its lead organization previously participated in EU-funded or other international projects?</t>
  </si>
  <si>
    <t>This is a moderate requirement. Experience is not required but strongly recommended to improve success chances. At least organizations involved in the core team of the consortium should have experience with EU projects.</t>
  </si>
  <si>
    <t>Inclusion in EU consortia</t>
  </si>
  <si>
    <t>Is the MPA part of a network, partnership, or has potential collaborators who regularly engage in EU projects?</t>
  </si>
  <si>
    <t>This is a moderate requirement. Participation in EU consortia is often a requirement for collaborative calls (especially in Horizon Europe).</t>
  </si>
  <si>
    <t>Does the MPA have experienced personnel (e.g., grant writers or project managers) to prepare and manage EU projects?</t>
  </si>
  <si>
    <t>Establishing the mechanism requires moderate personnel capacity. It depends on the role the MPA has within the project. If the MPA has a large role, EU projects require complex proposals, strong English skills, and administrative capacity.</t>
  </si>
  <si>
    <t>Have EU-funded grants been used in this country for MPAs or marine conservation?</t>
  </si>
  <si>
    <t>This is a moderate requirement, but it demonstrates government readiness and precedent.</t>
  </si>
  <si>
    <t>Yes, but for terrestrial protected areas or under different management</t>
  </si>
  <si>
    <t>Familiarity with EU frameworks</t>
  </si>
  <si>
    <t>Is the MPA team familiar with the EU Green Deal, Mission Ocean, the Blue Economy Strategy, etc.?</t>
  </si>
  <si>
    <t>This is a moderate requirement. Alignment with these increases scoring during evaluation.</t>
  </si>
  <si>
    <t>Does the MPA have staff for reporting, coordination, partner management, and financial compliance?</t>
  </si>
  <si>
    <t>Managing the mechanism requires high personnel capacity. It depending on the role the MPA has within the project. If the MPA has a large role, EU projects require regular financial reports, deliverables, and coordination.</t>
  </si>
  <si>
    <t>Does the MPA have the infrastructure to manage EU project demands (e.g., office, IT systems)?</t>
  </si>
  <si>
    <t>Managing the mechanism requires moderate capacity. It requires systems for secure data, tracking, and coordination.</t>
  </si>
  <si>
    <t>Foreign Conservation Finance</t>
  </si>
  <si>
    <t>Eligibility to receive foreign conservation funds</t>
  </si>
  <si>
    <t>Is the MPA or managing organization legally eligible to receive and manage international conservation funds?</t>
  </si>
  <si>
    <t>This is a mandatory requirement. The MPA must have a legal or institutional status that allows it to contract or partner with foreign governments or organizations.</t>
  </si>
  <si>
    <t>Alignment with donor priorities</t>
  </si>
  <si>
    <t>Do the MPA's conservation goals align with donor priorities such as biodiversity, climate resilience, or sustainable fisheries?</t>
  </si>
  <si>
    <t>This is a highly important requirement. Foreign finance programs require alignment with the stated strategic objectives of the donor.</t>
  </si>
  <si>
    <t>Partnership and collaboration capacity</t>
  </si>
  <si>
    <t>Does the MPA have the ability to engage with foreign partners, including government agencies, NGOs, or technical consultants?</t>
  </si>
  <si>
    <t>This is a moderate requirement. Effective collaboration is often a prerequisite for accessing and implementing foreign-funded projects.</t>
  </si>
  <si>
    <t>Capacity for transparent reporting and compliance</t>
  </si>
  <si>
    <t>Can the MPA provide transparent financial and impact reporting in line with foreign donor standards?</t>
  </si>
  <si>
    <t>This is a highly important requirement. Most foreign donors require clear, auditable reporting processes and results-based frameworks.</t>
  </si>
  <si>
    <t>Track record of international cooperation</t>
  </si>
  <si>
    <t>Has the MPA previously participated in international cooperation or foreign aid projects?</t>
  </si>
  <si>
    <t>This is a moderate requirement. Demonstrated past experience improves credibility and implementation feasibility.</t>
  </si>
  <si>
    <t>Market-Based Mechanisms</t>
  </si>
  <si>
    <t>Payments for Ecosystem Services (PES)</t>
  </si>
  <si>
    <t>Pre-condition of the market</t>
  </si>
  <si>
    <t>Is it clear that industries or users positively benefit from the ecosystems and that the provided  ecosystem services are sustainable within the MPA? Preferably, this should be supported by scientific evidence, including economic studies.</t>
  </si>
  <si>
    <t>This is a mandatory requirement. Applying this mechanism requires the precondition that a market can exist; i.e., there is a supply of ecosystem services and payers for PES from the demand side exist. Sustainability of the ecosystem service supply can be one of the ecological indicators reflecting the health of ecosystems and be ensuring that the supply side of the market will not disappear in a short term.</t>
  </si>
  <si>
    <t>Yes, only qualitative scientific evidence is available for both the sustainability of ES supply and the benefits to users/industries.</t>
  </si>
  <si>
    <t>Yes, but either the sustainability of ES supply or the benefits to users/industries still require quantitative scientific evidence.</t>
  </si>
  <si>
    <t>Does the MPA currently (or potentially in the future) have the necessary staff capacity to manage the implementation of the financing mechanism?</t>
  </si>
  <si>
    <t>Establishing the mechanism requires high personnel capacity, as the mechanism needs personnel who have knowledge in establishing the payment system and identifying the market (potential payers). Establishing and maintaining a PES program requires significant upfront investment in technical expertise and infrastructure.</t>
  </si>
  <si>
    <t>Has this mechanism been implemented elsewhere in the country for supporting environmental protection?</t>
  </si>
  <si>
    <t>The importance of this requirement is low, but an existing PES program or market would make implementation easier by extending the scope of the current program or building on established experience.</t>
  </si>
  <si>
    <t>Yes, but only for environmental purposes that do not include protected areas.</t>
  </si>
  <si>
    <t>Yes, but only for terrestrial protected areas or areas managed by a different organization.</t>
  </si>
  <si>
    <t>Yes, including other marine protected areas under the same management organization.</t>
  </si>
  <si>
    <t>Feasibility/market potential</t>
  </si>
  <si>
    <t>Are the users and industries large or wealthy enough to easily afford PES?</t>
  </si>
  <si>
    <t>This is a highly important requirement, as it influences the likelihood of success in establishing the market and determines the potential size of the PES market.</t>
  </si>
  <si>
    <t>Net-capacity, personnel</t>
  </si>
  <si>
    <t>Does the MPA have sufficient personnel and community engagement for key tasks, including establishing and maintaining the payment system, collaborating with payment sectors, and maintaining ecosystem and its services?</t>
  </si>
  <si>
    <t>The management of the mechanism requires a high level of personnel or community engagement to cover activities ranging from restoration efforts to marketing.</t>
  </si>
  <si>
    <t>Net-capacity, capital</t>
  </si>
  <si>
    <t>Does the MPA have enough capital and facilities to implement the mechanism?</t>
  </si>
  <si>
    <t>The capital requirement for managing the mechanism is high, as establishing and maintaining a PES program demands significant upfront investment in technical expertise and infrastructure.</t>
  </si>
  <si>
    <t>Blue Carbon Credits</t>
  </si>
  <si>
    <t>Environmental qualification</t>
  </si>
  <si>
    <t>Does the MPA contain, or have the potential to restore, one or more of the following ecosystems: mangrove forests, seagrass beds, or coastal wetlands/marshes?</t>
  </si>
  <si>
    <t>This is a mandatory requirement. The MPA must have the potential and capability to restore ecosystems that have been scientifically identified as carbon sinks in order to apply this mechanism.</t>
  </si>
  <si>
    <t>Net-capacity</t>
  </si>
  <si>
    <t>Do the MPA or its collaborating partners have the capacity (knowledge and expertise) to conduct background research and planning for the tool, including scientific research to estimate carbon sink capacity and perform carbon accounting for the MPA?</t>
  </si>
  <si>
    <t>Establishing the mechanism requires high personnel capacity. This ensures that restoration activities funded through this source have the desired effect of restoring the target ecosystem and enhancing blue carbon status.</t>
  </si>
  <si>
    <t>Does the MPA have community engagement to assist with and/or cooperate in protection and restoration efforts?</t>
  </si>
  <si>
    <t>This is a moderate requirement for implementing this mechanism, as it depends on how the MPA carries out restoration measures.</t>
  </si>
  <si>
    <t>This is a moderate requirement for implementing this mechanism, but the existing carbon credit program/market will make the implementation of the instrument easier by just extending the scope from the existing program/market.</t>
  </si>
  <si>
    <t>Does the MPA have sufficient personnel for key tasks, including overseeing sales and managing income, scientists to monitor sequestration performance and manage restoration, managing stakeholder relations in programs involving community volunteers, and marketing offsets to potential buyers?</t>
  </si>
  <si>
    <t>The management of the mechanism requires high personnel capacity to handle activities ranging from restoration efforts to marketing.</t>
  </si>
  <si>
    <t>The capital requirement for managing the mechanism is moderate. The needed facilities include offices for administrative work and equipment for monitoring of mechanism performance and carbon sequestration. It may require an online platform for marketing offsets and managing online sales. Robust monitoring, reporting, and verification systems can be costly and complex.</t>
  </si>
  <si>
    <t>Blue Carbon Credits (voluntary markets vs. regulatory markets)</t>
  </si>
  <si>
    <t>Does the country have a regulatory (blue) carbon market?</t>
  </si>
  <si>
    <t>This is a highly important requirement to decide whether it is a regulatory market (Yes) or a voluntary market (No).</t>
  </si>
  <si>
    <t xml:space="preserve">Yes, but the marekt does not cover blue carbon </t>
  </si>
  <si>
    <t>Yes, and and the market cover blue carbon</t>
  </si>
  <si>
    <t xml:space="preserve">Does the MPA have the certification required to implement this mechanism? </t>
  </si>
  <si>
    <t>Blue Bonds</t>
  </si>
  <si>
    <t>Do the MPA or MPA networks have links to blue economy sectors, and are the bond issuers capable of following the International Capital Market Association (ICMA) Principles for Green and Sustainability-linked Bonds?</t>
  </si>
  <si>
    <t>This is a highly important requirement to ensure that the established blue bonds meet the standards for green and sustainability-linked bonds (blue bonds can be considered as a type of  green and sustainability-linked bonds. Bond issuers can be private entities (corporations or specific projects from an MPA or MPA network) or public entities (sovereign or municipal authorities).</t>
  </si>
  <si>
    <t>Does the MPA have experienced personnel for financial underwriting, negotiating deal terms, outlining financial management structure, lobbying public and government support, and development of management plan that clearly outlines how funds will be used?</t>
  </si>
  <si>
    <t>Establishing the mechanism requires very high personnel capacity. Financial expertise is needed to implement this mechanism.</t>
  </si>
  <si>
    <t>This is a moderate requirement for implementing this mechanism, but the existing green or sustainable bonds will make the implementation of the blue bond easier by just extending the scope from the existing ones or based on their experiences.</t>
  </si>
  <si>
    <t>Does the MPA have strong public support or third-party backing (e.g., a strong position to generate support from bilateral and multilateral institutions and/or international NGOs)?</t>
  </si>
  <si>
    <t>This is a moderate requirement, but it helps to choose between Public Bonds vs Private Bonds, General Obligation Bonds vs Special Revenue Bonds. A higher level of “Yes” indicates greater suitability for Public Bonds and General Obligation Bonds.</t>
  </si>
  <si>
    <t>Yes, but only from public support</t>
  </si>
  <si>
    <t>Yes, but only from third-party support</t>
  </si>
  <si>
    <t>Yes, from both</t>
  </si>
  <si>
    <t>Does the country have a strong sovereign credit rating from a major credit rating agency?</t>
  </si>
  <si>
    <t>This is a low requirement, but it supports the credibility to apply the tool.</t>
  </si>
  <si>
    <t>Does the MPA have, or have the potential to implement, at least one income-generating mechanism that can be used to repay the debt?</t>
  </si>
  <si>
    <t>This is a moderate requirement, but it helps to choose between Public Bonds vs Private Bonds, General Obligation Bonds vs Special Revenue Bonds. "Yes" means more suitable for  Private Bonds and Special Revenue Bonds.</t>
  </si>
  <si>
    <t>Does the MPA have sufficient personnel for key tasks, including managing funds and ensuring compliance with deal terms?</t>
  </si>
  <si>
    <t>The management of the mechanism requires moderate personnel capacity, including staff who can manage funds and ensure compliance with deal terms, including high-quality accounting.</t>
  </si>
  <si>
    <t>Does MPA have enough capital and facilities to implement the mechanism?</t>
  </si>
  <si>
    <t>The capital requirement for managing the mechanism is low.  The required facilities include office space, administrative supplies, and potentially meeting spaces.</t>
  </si>
  <si>
    <t>Habitat Banking</t>
  </si>
  <si>
    <t>Are the ecosystems within the MPA or in the surrounding region threatened or pressured by at least one sector or project activity, such as (but not limited to) energy, mining, or infrastructure?</t>
  </si>
  <si>
    <t>This is a mandatory requirement. These relationships ensure that the mechanism can be established.</t>
  </si>
  <si>
    <t>Is there a national or sub-national biodiversity offset policy or regulation in place where the MPA is located?</t>
  </si>
  <si>
    <t>This is a highly important requirement. In the case of regulatory or obligatory programs, this requirement is considered particularly important because it creates demand for biodiversity offsets. However, it is not mandatory, as the mechanism can also arise from voluntary corporate policies.</t>
  </si>
  <si>
    <t>Do the MPA or its collaborating partners have the capacity (knowledge and expertise) for background research, planning, collaboration, and outreach?</t>
  </si>
  <si>
    <t>Establishing the mechanism requires considerable capacity for background research and planning, including the potential development of an impact assessment for the focal industry or activity. It may also require capacity for collaboration and outreach with actors such as government agencies, the private sector, NGOs, and local stakeholders.</t>
  </si>
  <si>
    <t>This is a moderate requirement, but an existing program can provide experience and make implementation easier.</t>
  </si>
  <si>
    <t>Does the MPA have sufficient personnel for key tasks, including accounting, communication, and monitoring?</t>
  </si>
  <si>
    <t>The management of the mechanism requires moderate personnel capacity, including accounting staff to oversee income and outreach, and communication staff to manage relationships with relevant stakeholders. Capacity for scientific monitoring may be required if not provided by the ‘polluter’ or supplier of biodiversity offsets.</t>
  </si>
  <si>
    <t>The capital requirement for managing the mechanism is low. The necessary facilities include office space for administrative work. However, equipment may be required for monitoring if not provided by the ‘polluter’ or supplier of biodiversity offsets.</t>
  </si>
  <si>
    <t>Loans</t>
  </si>
  <si>
    <t>Does the MPA have a sound financial structure, and does it have (or the potential to implement) at least one income-generating mechanism that can be used to repay the loan?</t>
  </si>
  <si>
    <t>This is a mandatory requirement, as the capacity to repay the loan should be a precondition for applying this mechanism.</t>
  </si>
  <si>
    <t>Does the MPA have the capacity, including financial knowledge and experience, for modeling/underwriting and negotiating loan terms?</t>
  </si>
  <si>
    <t>Establishing the mechanism requires moderate personnel capacity with financial expertise, including modeling/underwriting and negotiating loan terms.</t>
  </si>
  <si>
    <t>Does the MPA have sufficient personnel for key tasks, including fund management and administrative duties?</t>
  </si>
  <si>
    <t>The management of the mechanism requires low personnel capacity, with at least one person to oversee fund use and manage administrative duties, including ensuring loan payments and communication with investors.</t>
  </si>
  <si>
    <t>The capital requirement for managing the mechanism is low. The necessary facilities include office space and supplies for management and administrative work.</t>
  </si>
  <si>
    <t>Debt-for-Nature Swaps</t>
  </si>
  <si>
    <t>Funding need</t>
  </si>
  <si>
    <t>Is the MPA located in the Annex I country?</t>
  </si>
  <si>
    <t>This is a mandatory requirement. Eligibility applies if the answer is "No". “Annex I countries” refers to a list of countries that includes members of the Organization for Economic Co-operation and Development (OECD) and economies in transition. The list can be seen at: https://unfccc.int/sites/default/files/annex__1-4.pdf</t>
  </si>
  <si>
    <t>Does the MPA have the capacity (experience and knowledge) for lobbying, financial management, negotiation, and developing a fund management plan?</t>
  </si>
  <si>
    <t>Establishing the mechanism requires very high personnel capacity, including experienced staff for lobbying domestic and foreign governments, financial underwriting, negotiating deal terms, and developing a management plan that clearly outlines how funds will be used, including the creation of a fund management agency.</t>
  </si>
  <si>
    <t>Economic performance</t>
  </si>
  <si>
    <t>What is the Debt-to-GDP ratio of the country where the MPA is located?</t>
  </si>
  <si>
    <t>This is a moderate requirement. The ratio can be found: https://worldpopulationreview.com/country-rankings/countries-by-national-debt</t>
  </si>
  <si>
    <t>0-40%</t>
  </si>
  <si>
    <t>40-45%</t>
  </si>
  <si>
    <t>45-50%</t>
  </si>
  <si>
    <t>50-60%</t>
  </si>
  <si>
    <t>60%+</t>
  </si>
  <si>
    <t>Is marine conservation a political priority of the domestic national government?</t>
  </si>
  <si>
    <t xml:space="preserve">This is a moderate requirement. </t>
  </si>
  <si>
    <t>Does the MPA have a strong position to generate support from bilateral and multilateral institutions and/or international NGOs?</t>
  </si>
  <si>
    <t>This is a moderate requirement, but it helps determine whether to use Bilateral Reduction (No) or Commercial Swap (Yes).</t>
  </si>
  <si>
    <t>Does the MPA have sufficient personnel for key tasks, including communication and accounting?</t>
  </si>
  <si>
    <t>The management of the mechanism requires moderate personnel capacity, including personnel for communication with organization managing the funds and high quality accounting of fund uses. The requirement for personnel capacity may be higher depending on compliance agreements with fund management.</t>
  </si>
  <si>
    <t xml:space="preserve">Does the MPA have enough capital and facilities to implement the mechanism? </t>
  </si>
  <si>
    <t>The capital requirement for managing the mechanism is low. The necessary facilities include office space and supplies for administrative work and potentially hosting meetings.</t>
  </si>
  <si>
    <t>Corporate Partnerships and Sponsorships</t>
  </si>
  <si>
    <t>Corporate Sponsorships</t>
  </si>
  <si>
    <t>Is the MPA legally permitted to receive sponsorship from private companies?</t>
  </si>
  <si>
    <t>This is an essential requirement for using the mechanism. The managing entity must be authorized to receive sponsorship from private companies. Restrictions may apply depending on national legislation or the legal status of the MPA.</t>
  </si>
  <si>
    <t>Does the MPA have the necessary capacity to identify potential companies and establish sponsorship relationships with companies that offer sponsorship?</t>
  </si>
  <si>
    <t>Establishing the mechanism requires moderate personnel capacity, including experienced staff skilled in collaborating with and managing corporate sponsorship partners.</t>
  </si>
  <si>
    <t>Does the MPA have sufficient personnel for key tasks related to managing sponsorship relationships and funding, such as communications, reporting, and accounting?</t>
  </si>
  <si>
    <t>Managing the mechanism requires moderate personnel capacity, including handling relationships (e.g., communications) and managing funding (e.g., reporting and accounting).</t>
  </si>
  <si>
    <t>Does the MPA have the physical infrastructure and equipment needed for administering and reporting corporate sponsorships?</t>
  </si>
  <si>
    <t>The capital requirement for managing the mechanism is low. Necessary facilities include office space and supplies for administrative work and, potentially, hosting meetings.</t>
  </si>
  <si>
    <t>Public-Private Partnerships (PPPs)</t>
  </si>
  <si>
    <t>Does the MPA have strong support from the public or third party support, and have potential partners to develop PPP?</t>
  </si>
  <si>
    <t>This is a mandatory requirement and a precondition for implementing the mechanism.</t>
  </si>
  <si>
    <t>Establishing the mechanism requires high personnel capacity to build collaboration among key stakeholders, including government, the public, and the private sector.</t>
  </si>
  <si>
    <t>This is a low requirement, but existing PPPs can provide experience for easier implementation of such instruments and help identify potential partners.</t>
  </si>
  <si>
    <t>Does the MPA have sufficient personnel for key tasks related to managing PPP relationships?</t>
  </si>
  <si>
    <t>Managing the mechanism requires moderate personnel capacity to handle stakeholder relationships. Additional staff may be needed for financial reporting and accounting.</t>
  </si>
  <si>
    <t>Does the MPA have the physical infrastructure and equipment needed for implementing the instrument?</t>
  </si>
  <si>
    <t>Eco-Certification Programs</t>
  </si>
  <si>
    <t>Does the MPA have, or does it have the potential to implement, at least one income-generating mechanism to develop a business or product?</t>
  </si>
  <si>
    <t>This is a mandatory requirement and a precondition for implementing the mechanism, which requires a product or business as the eco-certificate target.</t>
  </si>
  <si>
    <t>Does the MPA currently (or potentially in the future) have the necessary staff capacity to implemente the financing mechanism?</t>
  </si>
  <si>
    <t>Establishing the mechanism requires moderate personnel capacity, including staff knowledgeable in setting program criteria for certification and assessing whether businesses or products meet those criteria.</t>
  </si>
  <si>
    <t>This is a moderate requirement, but existing eco-labeling programs can provide experience for easier implementation or join the existing eco-labeling program.</t>
  </si>
  <si>
    <t>Does the MPA have sufficient personnel for key tasks related to manage the financing mechanism?</t>
  </si>
  <si>
    <t>Managing the mechanism requires moderate personnel capacity for overseeing the program, monitoring certified products or businesses, and assessing newly joining products or businesses.</t>
  </si>
  <si>
    <t>Does the MPA have the physical infrastructure and equipment needed for implementing the mechanism?</t>
  </si>
  <si>
    <t>The capital requirement for managing the mechanism is low. Necessary facilities include office space and supplies for administrative work.</t>
  </si>
  <si>
    <t>Tourism and Recreation-Linked Revenue</t>
  </si>
  <si>
    <t>User Fees (Entrance Fees, Permits)</t>
  </si>
  <si>
    <t>Does the MPA contain natural or cultural features that could generate touristic interest? This can include endangered of flag species/habitats, rare or unique habitats, beautiful landscapes, pristine environments, etc.</t>
  </si>
  <si>
    <t>This is a mandatory requirement.</t>
  </si>
  <si>
    <t>Does the MPA permit, at minimum, a low number of visitors?</t>
  </si>
  <si>
    <t>Sustainability</t>
  </si>
  <si>
    <t>Can physical tourism presence be accommodated without threatening the conservation of natural features and ecological processes, either because it poses no significant risk or because it can be effectively managed through appropriate measures (for example, designated paths, guided access, restricted areas, viewpoints, or activity regulations)?</t>
  </si>
  <si>
    <t>Practical Feasibility</t>
  </si>
  <si>
    <t>Does the MPA or its immediate surroundings contain basic infrastructure to accommodate visitors such as an access way (by foot, bike, car/bus, train, boat, plane), access to drinking water and bathrooms?</t>
  </si>
  <si>
    <t>Does the MPA have the legal right to sell access to the site?</t>
  </si>
  <si>
    <t>Is there no maximum entrance fee set by the authorities for the natural reserve? If there is, is it sufficient to ensure profitability?</t>
  </si>
  <si>
    <t>This is a highly importnace requirement.</t>
  </si>
  <si>
    <t>Are there clearly designated entry points for accessing the MPA?</t>
  </si>
  <si>
    <t>Does the MPA currently (or potentially in the future) have the necessary staff capacity to implement the mechanism?</t>
  </si>
  <si>
    <t>Establishing the mechanism requires high personnel capacity for stakeholder outreach and communication, scientific staff to evaluate visitors’ willingness to pay, and legal and management personnel to design and execute agreements for fee collection and fund utilization.</t>
  </si>
  <si>
    <t>Does the MPA have sufficient personnel for key tasks related to managing the mechanism?</t>
  </si>
  <si>
    <t>Managing the mechanism requires high personnel capacity, including accounting staff for income management, personnel for fee collection, enforcement staff for monitoring public use and enforcing fees, outreach and communication staff, and personnel to monitor visitor satisfaction and changes in willingness to pay.</t>
  </si>
  <si>
    <t>The capital requirement for managing the mechanism is high. Necessary facilities include visitor centers, designated entry points, and vehicles or boats for patrolling and monitoring public use and recreation.</t>
  </si>
  <si>
    <t>This is a moderate requirement.</t>
  </si>
  <si>
    <t>Concession Agreements and Revenue Sharing</t>
  </si>
  <si>
    <t>Can physical tourism presence be accommodated without threatening the conservation of natural features and ecological processes, either because it poses no significant risk or because private companies are able and willing to develop and operate guided tours in compliance with environmental limits and management requirements?</t>
  </si>
  <si>
    <t>Does the MPA or its immediate surroundings contain basic infrastructure to accommodate visitors such as an access way (by foot, bike, car/bus, train, boat, plane), access to drinking water and bathrooms?
OR are there private companies willing and able to develop touristic activities by providing access and basic amenities themselves?</t>
  </si>
  <si>
    <t>Is it legally allowed to have private companies selling and conducting touristic activities in the MPA?</t>
  </si>
  <si>
    <t>Are there private companies willing and able to develop touristic activities in a manner that respects the MPA's conservation objectives?</t>
  </si>
  <si>
    <t>This is a highly important requirement.</t>
  </si>
  <si>
    <t>Can the minimum personnel and facility capacity requirements for implementing the mechanism be met?</t>
  </si>
  <si>
    <t>Establishing the mechanism requires high capacity, including personnel and facilities to conduct in-depth market research on tourism in the local area (activities, income potential, etc.), research and evaluation of potential private sector partners, outreach to local stakeholders, and detailed contract evaluation and negotiation.</t>
  </si>
  <si>
    <t>This is a moderate requirement, which demonstrates government readiness and precedent for this mechanism.</t>
  </si>
  <si>
    <t>Eco-Tourism Packages</t>
  </si>
  <si>
    <t>Can physical tourism presence be integrated without compromising the conservation of natural features and ecological processes, either because it presents no significant risk or because private operators are able and willing to deliver guided tourism activities that comply with environmental limits and management requirements?</t>
  </si>
  <si>
    <t>Establishing the mechanism requires high capacity, including personnel and facilities.</t>
  </si>
  <si>
    <t>Virtual Access Fees</t>
  </si>
  <si>
    <t>Can the minimum personnel and facility capacity requirements for mangaging the mechanism be met?</t>
  </si>
  <si>
    <t>Managing the mechanism requires high capacity, including personnel and facilities.</t>
  </si>
  <si>
    <t>Is it legally allowed to sell virtual access fees to natural reserves?</t>
  </si>
  <si>
    <t>Conservation Trust Funds (CTF)</t>
  </si>
  <si>
    <t>Does the country in which the MPA is located have a relevant legal framework for the establishment of a CTF and for ensuring its autonomy, and does the MPA have the capacity to comply with this legal requirement?</t>
  </si>
  <si>
    <t>This is a mandatory requirement. CTFs are private, legally independent institutions.</t>
  </si>
  <si>
    <t>Does the MPA currently (or potentially in the future) have the necessary staff capacity to implement the financing mechanism?</t>
  </si>
  <si>
    <t>Establishing the mechanism requires very high personnel capacity, including staff with legal expertise in CTF establishment, financial experts in account planning, financial and asset management, and monitoring capacity over strategic planning and grant-making, as well as communication/collaboration experts for interactions with government and partnerships with other organizations.</t>
  </si>
  <si>
    <t>This is a moderate requirement, but existing funds can provide experience and make it easier to implement or join an existing fund.</t>
  </si>
  <si>
    <t>Is the MPA in a strong position to generate support from key stakeholder groups?</t>
  </si>
  <si>
    <t>This is a highly important requirement. CTFs are formed with a board of trustees or directors who are representatives from key stakeholders, including government agencies, donor organizations, NGOs, and community representatives.</t>
  </si>
  <si>
    <t>Does the MPA have sufficient personnel for key tasks related to the financing mechanism?</t>
  </si>
  <si>
    <t>Managing the mechanism requires very high personnel capacity in legal and financial expertise. Strong governance and management may also be needed to prevent misuse of funds.</t>
  </si>
  <si>
    <t>The capital requirement for managing the mechanism is low. Needed facilities include office and supplies for administrative work and potentially hosting meetings.</t>
  </si>
  <si>
    <t>Endowment Funds (If Conservation Trust Funds (CTF) is eligible)</t>
  </si>
  <si>
    <t>Does the MPA have enough initial capital for the fund to generate returns large enough to serve as a sustainable financial source to cover necessary expenses?</t>
  </si>
  <si>
    <t>This is a highly important requirement. If the answer is yes, applying an endowment fund is possible.</t>
  </si>
  <si>
    <t>Sinking Funds (If Conservation Trust Funds (CTF) is eligible)</t>
  </si>
  <si>
    <t>Does the MPA plan to use the financial resources from the fund for a fixed term (5–10 years) or for long-term/indefinite use?</t>
  </si>
  <si>
    <t>This is a low requirement, but it is used to choose between an endowment fund (long-term/indefinite use) or a sinking fund (fixed-term use).</t>
  </si>
  <si>
    <t>fixed term use</t>
  </si>
  <si>
    <t>long-term/indefinitely use</t>
  </si>
  <si>
    <t>Revolving Funds (If Conservation Trust Funds (CTF) is eligible)</t>
  </si>
  <si>
    <t>Does the MPA have, or does it have the potential to implement, at least one income-generating mechanism that can be used to repay the debt?</t>
  </si>
  <si>
    <t>This is a moderate requirement. If the answer is yes, it can apply a revolving fund model.</t>
  </si>
  <si>
    <t>Catastrophe Bonds</t>
  </si>
  <si>
    <t>Is the MPA vulnerable to catastrophic events, such as hurricanes, coral bleaching, or oil spills?Preferably based on scientific evidence for risk assessment.</t>
  </si>
  <si>
    <t>This is a mandatory requirement. The funding instrument is mainly for damage recovery from the disaster. Answering “unsure” can still allow checking implementation feasibility to see whether the MPA has the capacity for scientific assessment.</t>
  </si>
  <si>
    <t>Does the MPA have a good financial structure, and does it have (or the potential to implement) at least one income-generating mechanism that can be used to pay the interest?</t>
  </si>
  <si>
    <t>Capacity to repay the bond should be a precondition to apply this mechanism.</t>
  </si>
  <si>
    <t>Establishing the mechanism requires very high personnel capacity. It requires personnel in financial underwriting, negotiating deal terms, outlining financial management structures, lobbying for public and government support, developing a management plan that clearly outlines how funds will be used, and supporting background scientific research (surveys and risk assessments).</t>
  </si>
  <si>
    <t>This is a moderate requirement, but existing experience will make the implementation of the instrument much easier by extending the scope of existing ones or building on their experience.</t>
  </si>
  <si>
    <t>Does the MPA have sufficient personnel for key tasks related to managing the financing mechanism?</t>
  </si>
  <si>
    <t>Managing the mechanism requires moderate personnel capacity to manage funds and ensure compliance with deal terms, including high-quality accounting.</t>
  </si>
  <si>
    <t>Does the MPA have the physical infrastructure and equipment needed for managing the instrument?</t>
  </si>
  <si>
    <t>Risk Pools</t>
  </si>
  <si>
    <t>Are there multiple MPAs (in the same region) vulnerable to similar disaster events, including extreme weather events, ecological damage, or infrastructure failure? Preferably based on risk assessment with scientific evidence.</t>
  </si>
  <si>
    <t>This is a mandatory requirement. The funding instrument is mainly for damage recovery from disasters. The instrument requires multiple MPAs that suffer from similar risks to collectively contribute to a shared fund to cover unexpected events or disasters. Answering “unsure” can still allow checking implementation feasibility to see whether the MPA has the capacity for scientific assessment.</t>
  </si>
  <si>
    <t>Does the MPA or the collaborated MPA currently (or potentially in the future) have the necessary staff capacity to manage the implementation of the financing mechanism?</t>
  </si>
  <si>
    <t>Establishing the mechanism requires high personnel capacity, including staff for communication to manage the collaboration among MPAs and financial experts to manage pooled funds. Support for background scientific research (risk assessment) may also be needed.</t>
  </si>
  <si>
    <t>This is a moderate requirement, but existing experience can be followed and make implementation easier.</t>
  </si>
  <si>
    <t>Managing the mechanism requires high personnel capacity, especially personnel for managing and coordinating among collaborating MPAs and financial management.</t>
  </si>
  <si>
    <t>The capital requirement for managing the mechanism is low. Needed facilities include office space and supplies for administrative work and hosting meetings.</t>
  </si>
  <si>
    <t>Parametric Insurance</t>
  </si>
  <si>
    <t>Does the MPA have a good financial structure, and does it have (or the potential to implement) at least one income-generating mechanism that can be used to pay the premium?
OR does it have good collaboration with multiple parties, including relevant local stakeholders, environmental/governmental agencies, MPA managers, international donors, or climate adaptation funds to pay the premium together?</t>
  </si>
  <si>
    <t>This is a mandatory requirement. Consider the capacity to pay the premium regularly to the insurance company as a precondition to apply this mechanism. The payment of the premium can come from the MPA's own income generation or from collaborating partners. The instrument is eligible as long as the answer is yes for either case.</t>
  </si>
  <si>
    <t>Yes, premium could payable by MPA own income</t>
  </si>
  <si>
    <t>Yes, premium can be paid by collaborators together</t>
  </si>
  <si>
    <t>Yes, the premium is possible to be paid by both sources.</t>
  </si>
  <si>
    <t>Is the MPA vulnerable to climate events (e.g., hurricane, coral bleaching, extreme temperature) or to other environmental disasters? Preferably based on risk assessment with scientific evidence.</t>
  </si>
  <si>
    <t>Establishing the mechanism requires high personnel capacity, including support for background scientific research (surveys and risk assessments) and stakeholder meetings and negotiations. It also requires raising support and fostering collaboration among several different stakeholders.</t>
  </si>
  <si>
    <t>Is there coastal infrastructure or infrastructure from the MPA that benefits from ecosystem protection services (e.g., coastal protection) against climate/environmental impacts? And do local stakeholders have a consistent agreement that such ecosystem services are valuable?</t>
  </si>
  <si>
    <t>This is a highly important requirement. The consistent agreement among local stakeholders will make collaborative payment of the premium possible.</t>
  </si>
  <si>
    <t>Managing the mechanism requires very high personnel capacity for overseeing collection and management of fees and insurance payouts, managing stakeholder communication and relations, and scientific monitoring personnel to oversee reef status and conduct restoration efforts when applicable.</t>
  </si>
  <si>
    <t>The capital requirement for managing the mechanism is moderate. Facilities include office space for administrative work and meetings, and any equipment necessary for scientific monitoring and restoration.</t>
  </si>
  <si>
    <t>Climate Risk Insurance (if either Climate Risk insurance or Catastrophe Bonds is eligible)</t>
  </si>
  <si>
    <t>Does the identified risk directly link to climate change, such as prolonged heat waves, rising sea levels, or ocean temperature anomalies?</t>
  </si>
  <si>
    <t>This is a moderate requirement, but it is used to decide suitability for Parametric Insurance or Climate Risk Insurance. If yes, Climate Risk Insurance is applicable.</t>
  </si>
  <si>
    <t>Does the MPA need funding only for damage from immediate climate impacts from acute events (e.g., cyclones, storms, flooding) or also for long-term climate effects (e.g., coral bleaching, sea level rise, sea temperature rise)?</t>
  </si>
  <si>
    <t>This is a moderate requirement, but it is used to decide suitability for Climate Risk Insurance or Catastrophe Bonds. If targeting both, Climate Risk Insurance is more suitable. Questions only appear if both Parametric/Climate Insurance and Catastrophe Bonds are eligible.</t>
  </si>
  <si>
    <t>Only immediate climate effect</t>
  </si>
  <si>
    <t>Both</t>
  </si>
  <si>
    <t>Licensing and Sustainable Use</t>
  </si>
  <si>
    <t>Extractive Licenses and Permits</t>
  </si>
  <si>
    <t>Is sustainable harvest of natural resources permitted within the MPA?</t>
  </si>
  <si>
    <t>Is the natural resource primarily accessible within the MPA, either because it cannot be harvested outside the MPA in meaningful quantities or because harvesting it outside the MPA would require substantially greater effort and cost?</t>
  </si>
  <si>
    <t>Is the harvesting of the natural resource compatible with the MPA’s conservation objectives, such that associated environmental impacts do not undermine those objectives?</t>
  </si>
  <si>
    <t>Can the minimum personnel capacity requirements for implementing the mechanism be met?</t>
  </si>
  <si>
    <t>Establishing the mechanism requires high personnel capacity, including considerable capacity for background research and planning, such as scientific research to evaluate the potential capacity for extraction of the natural resource stock. It also requires raising support and fostering collaboration with the government and other relevant stakeholders.</t>
  </si>
  <si>
    <t>For the resource potentially being extracted, do the areas within the MPA provide better and more abundant access to that resource than areas outside the MPA?</t>
  </si>
  <si>
    <t>Can the minimum personnel capacity requirements for managing the mechanism be met?</t>
  </si>
  <si>
    <t>Managing the mechanism requires high personnel capacity, including accounting personnel for managing income, personnel for managing fee collection, enforcement personnel for monitoring use and stock of natural resources, as well as ensuring sustainable harvest practices, and personnel for outreach and communication with relevant stakeholders.</t>
  </si>
  <si>
    <t>Does the MPA have the necessary supplies and infrastructure to support extractive use rights?</t>
  </si>
  <si>
    <t>The capital requirement for managing the mechanism is moderate. There is significant variation depending on the type and scope of resource extraction, but at minimum, equipment for monitoring and surveillance at the location of harvest practices and office space for administrative work are needed.</t>
  </si>
  <si>
    <t>Non-Extractive Licenses and Permits</t>
  </si>
  <si>
    <t xml:space="preserve">
Does the MPA permit the activity in question?</t>
  </si>
  <si>
    <t>Can the activity be done without interfering with the MPA's conservation objectives?</t>
  </si>
  <si>
    <t>Establishing the mechanism requires low personnel capacity, including organizing the permitting process and fee collection, and generating support from the government and higher-level management.</t>
  </si>
  <si>
    <t>For the activity considered, is there a clear advantage to conducting it within the MPA's boundaries versus outside?</t>
  </si>
  <si>
    <t>Managing the mechanism requires low personnel capacity, with at least one administrative staff member to process permits and manage income. Some programs may require marketing or outreach to position the MPA as a destination for the specified use.</t>
  </si>
  <si>
    <t>Does the MPA have the necessary supplies and infrastructure to support non-extractive use rights?</t>
  </si>
  <si>
    <t>The capital requirement for managing the mechanism is low. Office space and supplies for administrative work are needed.</t>
  </si>
  <si>
    <t>Sustainable Seafood Branding</t>
  </si>
  <si>
    <t>Establishing the mechanism requires high personnel capacity.</t>
  </si>
  <si>
    <t>Managing the mechanism requires low personnel capacity.</t>
  </si>
  <si>
    <t>Does the MPA currently contain seafood production or harvest?</t>
  </si>
  <si>
    <t>Is the seafood production/harvest happening in the MPA done sustainably?</t>
  </si>
  <si>
    <t>Can the seafood production/harvest activities be traced and monitored?</t>
  </si>
  <si>
    <t>Community and Social Mechanisms</t>
  </si>
  <si>
    <t>Volunteering</t>
  </si>
  <si>
    <t>Does the MPA have administrative staff who can design and manage a volunteer program, including legal requirements (e.g., release forms)?</t>
  </si>
  <si>
    <t>Establishing the mechanism requires low personnel capacity. It requires basic administrative oversight for coordinating tasks, managing forms, and volunteer relations.</t>
  </si>
  <si>
    <t>Have volunteering programs been implemented in this country for environmental protection?</t>
  </si>
  <si>
    <t>This is a moderate requirement, but it indicates legal and operational familiarity with the mechanism.</t>
  </si>
  <si>
    <t>Can the minimum personnel requirements for managing the instrument be met?</t>
  </si>
  <si>
    <t>Managing the mechanism requires low personnel capacity, including coordination and outreach duties that require dedicated time from existing staff or volunteers.</t>
  </si>
  <si>
    <t>Can the minimum capital requirements for managing the instrument be met?</t>
  </si>
  <si>
    <t>The capital requirement for managing the mechanism is low. It needs basic office and field equipment not already supplied by participants.</t>
  </si>
  <si>
    <t>Stakeholder relationships</t>
  </si>
  <si>
    <t>Does the MPA have strong relationships with local communities or institutions that could support or promote volunteerism?</t>
  </si>
  <si>
    <t>This is a moderate requirement. Local engagement increases volunteer participation and project success.</t>
  </si>
  <si>
    <t>Volunteer safety and insurance readiness</t>
  </si>
  <si>
    <t>Does the MPA have protocols in place to ensure volunteer safety and access to insurance coverage?</t>
  </si>
  <si>
    <t>This is a moderate requirement. Volunteer programs require safety guidelines and sometimes liability coverage.</t>
  </si>
  <si>
    <t>Community Membership Fees or Contributions</t>
  </si>
  <si>
    <t>Legal authority to collect membership fees</t>
  </si>
  <si>
    <t>Does the MPA or its managing organization have legal authorization to collect membership fees or contributions from local residents or stakeholders?</t>
  </si>
  <si>
    <t>This is a mandatory requirement. Legal frameworks must allow for fee collection and fund management by the MPA or a partnering body.</t>
  </si>
  <si>
    <t>Staff capacity for program implementation</t>
  </si>
  <si>
    <t>Does the MPA have staff capable of designing and implementing a membership fee structure and managing stakeholder communication?</t>
  </si>
  <si>
    <t>Establishing the mechanism requires moderate personnel capacity, including outreach, communications planning, and administrative oversight.</t>
  </si>
  <si>
    <t>The minimum personnel requirements for managing the instrument can be met.</t>
  </si>
  <si>
    <t>Does the MPA have sufficient personnel to manage payments, member communication, and organize community events?</t>
  </si>
  <si>
    <t>Managing the mechanism requires moderate personnel capacity, with at least one person to manage payments, member communication, and event coordination.</t>
  </si>
  <si>
    <t>The minimum capital requirements for managing the instrument can be met.</t>
  </si>
  <si>
    <t>Does the MPA have the capital infrastructure (e.g., IT systems, meeting space) necessary to manage a membership program?</t>
  </si>
  <si>
    <t>The capital requirement for managing the mechanism is low. It requires minimal capital, such as basic IT systems for membership management and a space for meetings or events.</t>
  </si>
  <si>
    <t>Community interest and willingness to engage</t>
  </si>
  <si>
    <t>Is there evidence of stakeholder interest or willingness to join a membership program in exchange for benefits such as events or participation in MPA decisions?</t>
  </si>
  <si>
    <t>This is a moderate requirement. A baseline of community engagement or willingness to contribute financially is key to feasibility.</t>
  </si>
  <si>
    <t>Donations from Local Events or Festivals</t>
  </si>
  <si>
    <t>Legal authority to collect donations at events</t>
  </si>
  <si>
    <t>Is the MPA or its managing organization legally allowed to collect public donations through events and associated sales or raffles?</t>
  </si>
  <si>
    <t>This is a mandatory requirement. The MPA must be authorized to solicit and receive funds through public events and partnerships.</t>
  </si>
  <si>
    <t>Organizational capacity to host public events</t>
  </si>
  <si>
    <t>Does the MPA have the staff, partners, or volunteers necessary to plan, organize, and promote local events or festivals?</t>
  </si>
  <si>
    <t>Establishing the mechanism requires moderate personnel capacity, including event planning experience or partnerships with experienced organizers, as well as time from communications and logistics staff.</t>
  </si>
  <si>
    <t>Does the MPA have sufficient personnel to coordinate donations, track finances, manage community outreach, and report outcomes?</t>
  </si>
  <si>
    <t>Managing the mechanism requires moderate personnel capacity, with at least one person needed to coordinate donations, track finances, manage community outreach, and report on outcomes.</t>
  </si>
  <si>
    <t>Does the MPA have the capital infrastructure (e.g., booths, payment technology, marketing materials) needed to support donation-based events?</t>
  </si>
  <si>
    <t>The capital requirement for managing the mechanism is medium-high, depending on the size and nature of the event. Basic needs include booths, tables, marketing materials, and mobile payment technology (e.g., QR codes or card readers).</t>
  </si>
  <si>
    <t>Community interest and willingness to participate</t>
  </si>
  <si>
    <t>Is there local interest in supporting marine conservation through attendance at events, making donations, or buying merchandise?</t>
  </si>
  <si>
    <t>This is a moderate requirement. The local population and businesses must be engaged and interested in supporting conservation through community events.</t>
  </si>
  <si>
    <t>Cultural and Heritage-Based Contributions</t>
  </si>
  <si>
    <t>Recognition of cultural heritage value</t>
  </si>
  <si>
    <t>Is the MPA or its surrounding area officially recognized or widely acknowledged for its cultural or historical significance?</t>
  </si>
  <si>
    <t>This is a mandatory requirement. Legal or institutional recognition enables access to cultural funding and validates promotion efforts.</t>
  </si>
  <si>
    <t>Capacity to design heritage programs</t>
  </si>
  <si>
    <t>Does the MPA have staff or partners capable of developing cultural tourism, exhibitions, or educational materials?</t>
  </si>
  <si>
    <t>Establishing the mechanism requires moderate personnel capacity, including collaboration with cultural institutions, tourism boards, or educational experts.</t>
  </si>
  <si>
    <t>Does the MPA have sufficient personnel to coordinate cultural programming, manage funds, and liaise with heritage partners?</t>
  </si>
  <si>
    <t>Managing the mechanism requires moderate personnel capacity. Staff should be trained in both community engagement and program coordination.</t>
  </si>
  <si>
    <t>Does the MPA have the facilities or access to venues and materials needed for cultural exhibitions, guided tours, or educational events?</t>
  </si>
  <si>
    <t>The capital requirement for managing the mechanism is low. It may include small exhibit spaces, signage, or digital resources rather than extensive infrastructure.</t>
  </si>
  <si>
    <t>Community engagement with cultural heritage</t>
  </si>
  <si>
    <t>Do local communities actively participate in or support the recognition and promotion of cultural and heritage values within the MPA?</t>
  </si>
  <si>
    <t>This is a moderate requirement. Community support enhances authenticity, storytelling, and cultural tourism impact.</t>
  </si>
  <si>
    <t>Research, Education, and Innovation</t>
  </si>
  <si>
    <t>Training and Certification Programs</t>
  </si>
  <si>
    <t>Legal authority to offer paid educational services</t>
  </si>
  <si>
    <t>Is the MPA or its managing organization legally authorized to offer paid training and certification services to individuals or businesses?</t>
  </si>
  <si>
    <t>This is a mandatory requirement. Some jurisdictions may require registration as an educational provider or non-profit with training capacity.</t>
  </si>
  <si>
    <t>Staff capacity to design and deliver training</t>
  </si>
  <si>
    <t>Does the MPA have qualified personnel or partners to develop course content and deliver training or certification programs?</t>
  </si>
  <si>
    <t>Establishing the mechanism requires moderate personnel capacity, including education specialists or collaboration with academic institutions or NGOs.</t>
  </si>
  <si>
    <t>Digital delivery potential</t>
  </si>
  <si>
    <t>Can the MPA support or partner in the delivery of online or hybrid training formats?</t>
  </si>
  <si>
    <t>This is a moderate requirement. Online delivery requires digital infrastructure, content design skills, and a platform or partner.</t>
  </si>
  <si>
    <t>Does the MPA have sufficient personnel to handle registration, course communications, and reporting?</t>
  </si>
  <si>
    <t>Managing the mechanism requires moderate personnel capacity. It requires one or more staff trained in coordination, administration, and communication with learners.</t>
  </si>
  <si>
    <t>Does the MPA have or can access the facilities or equipment needed to support training sessions, workshops, or digital delivery?</t>
  </si>
  <si>
    <t>The capital requirement for managing the mechanism is moderate. Basic training space, audio-visual materials, or digital software may be needed depending on delivery model.</t>
  </si>
  <si>
    <t>Demand from local or international learners</t>
  </si>
  <si>
    <t>Is there demonstrated or anticipated interest in training or certification related to marine conservation or MPA management?</t>
  </si>
  <si>
    <t>This is a moderate requirement. Success depends on identifying a viable audience (e.g., tour operators, NGOs, public servants, students).</t>
  </si>
  <si>
    <t>Blockchain-Based Conservation Tokens</t>
  </si>
  <si>
    <t>Legal and institutional readiness for blockchain finance</t>
  </si>
  <si>
    <t>Is the MPA or its managing organization legally and institutionally allowed to engage in blockchain-based fundraising or token issuance?</t>
  </si>
  <si>
    <t>This is a mandatory requirement. Jurisdiction must permit use of blockchain for fundraising and the MPA must have a partner or legal status to engage with digital finance platforms.</t>
  </si>
  <si>
    <t>Partnership access for technical implementation</t>
  </si>
  <si>
    <t>Does the MPA have access to credible partners with blockchain or fintech expertise to develop and manage a token-based system?</t>
  </si>
  <si>
    <t>Establishing the mechanism requires high personnel capacity and requires collaboration with blockchain developers, legal experts, and platforms experienced in environmental token models.</t>
  </si>
  <si>
    <t>Trackable conservation outcomes</t>
  </si>
  <si>
    <t>Are there reliable indicators or data systems in place to measure the environmental outcomes that would underlie token value (e.g., biodiversity, water quality)?</t>
  </si>
  <si>
    <t>This is a highly important requirement. Conservation tokens must be linked to verifiable results, requiring robust monitoring and evaluation systems.</t>
  </si>
  <si>
    <t>Does the MPA have personnel with the capacity or training to manage digital systems, engage with token holders, and track performance metrics?</t>
  </si>
  <si>
    <t>Managing the mechanism requires moderate personnel capacity. A dedicated staff member or liaison is needed for communications, reporting, and digital platform management.</t>
  </si>
  <si>
    <t>Community and donor interest in blockchain models</t>
  </si>
  <si>
    <t>Is there existing interest among donors, investors, or the local community in engaging with blockchain-based conservation models?</t>
  </si>
  <si>
    <t>This is a moderate requirement. Engagement may be limited to global or tech-savvy audiences unless supported by outreach and education.</t>
  </si>
  <si>
    <t>Educational Partnerships and Virtual Programs</t>
  </si>
  <si>
    <t>Legal ability to host interns or collaborate with educational institutions</t>
  </si>
  <si>
    <t>Is the MPA or its managing organization legally authorized to host academic interns, conduct joint research, or participate in educational partnerships?</t>
  </si>
  <si>
    <t>This is a mandatory requirement. Legal clarity on internship supervision, research permits, and institutional partnerships is often necessary.</t>
  </si>
  <si>
    <t>Existing or potential partnerships</t>
  </si>
  <si>
    <t>Does the MPA have existing relationships with universities or research institutes, or a clear strategy for building such partnerships?</t>
  </si>
  <si>
    <t>This is a moderate requirement. It requires outreach capacity and the willingness of academic institutions to engage in long-term collaboration.</t>
  </si>
  <si>
    <t>Capacity to design and host virtual or field-based learning experiences</t>
  </si>
  <si>
    <t>Does the MPA have the infrastructure or staff capacity to co-develop or deliver educational content or host virtual academic programs?</t>
  </si>
  <si>
    <t>Establishing this mechanism requires moderate personnel and capital capacity. Virtual delivery requires communication tools and digital resources; field-based learning requires coordination and supervision.</t>
  </si>
  <si>
    <t>Does the MPA have the personnel capacity to supervise students, manage academic relationships, and co-coordinate educational projects?</t>
  </si>
  <si>
    <t>Managing this mechanism requires low personnel capacity. It requires staff time for coordination and mentoring but can generate high returns in knowledge and in-kind support.</t>
  </si>
  <si>
    <t>Attractiveness of the MPA as a learning site</t>
  </si>
  <si>
    <t>Is the MPA considered an attractive site for academic fieldwork, virtual learning, or applied conservation research?</t>
  </si>
  <si>
    <t>This is a moderate requirement.MPAs with biodiversity value, accessibility, or unique policy/regulatory contexts may attract greater institutional interest.</t>
  </si>
  <si>
    <t>Categories Financial Mechanisms</t>
  </si>
  <si>
    <t>Financial Mechanisms</t>
  </si>
  <si>
    <t xml:space="preserve">Significance </t>
  </si>
  <si>
    <t>Value</t>
  </si>
  <si>
    <t>Possible Answers 1 (Eligibility)</t>
  </si>
  <si>
    <t>Possible Answers 2</t>
  </si>
  <si>
    <t>Points per Answer</t>
  </si>
  <si>
    <t>Possible Answers 3</t>
  </si>
  <si>
    <t>Indicator Category</t>
  </si>
  <si>
    <t>Possible Answers 4 (Eligibility)</t>
  </si>
  <si>
    <t>Yes, but only have qualitative scientific evidence for both sustainabilty of ES supply and the benefits to the user/indistries</t>
  </si>
  <si>
    <t>Other</t>
  </si>
  <si>
    <t>Yes, but either sustainabilty of ES supply or benefits to the user/indistries still need quantative  scientific evidence</t>
  </si>
  <si>
    <t>Eco-Tourism Packages &amp; Activities</t>
  </si>
  <si>
    <t>Endowment Funds</t>
  </si>
  <si>
    <t>Sinking Funds</t>
  </si>
  <si>
    <t xml:space="preserve">Revolving Funds </t>
  </si>
  <si>
    <t xml:space="preserve">Climate Risk Insurance </t>
  </si>
  <si>
    <t>Volunteering (estimated value of work contributed)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</si>
</sst>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92">
    <font>
      <sz val="12"/>
      <color theme="1"/>
      <name val="Aptos Narrow"/>
      <family val="2"/>
      <scheme val="minor"/>
    </font>
    <font>
      <sz val="11"/>
      <color theme="1"/>
      <name val="Aptos Narrow"/>
      <family val="2"/>
      <scheme val="minor"/>
    </font>
    <font>
      <b/>
      <sz val="22"/>
      <color theme="0"/>
      <name val="Aptos Narrow (Body)"/>
    </font>
    <font>
      <b/>
      <sz val="12"/>
      <color theme="1"/>
      <name val="Aptos Narrow"/>
      <family val="2"/>
      <scheme val="minor"/>
    </font>
    <font>
      <b/>
      <sz val="14"/>
      <color theme="1"/>
      <name val="Aptos Narrow"/>
      <family val="2"/>
      <scheme val="minor"/>
    </font>
    <font>
      <b/>
      <sz val="14"/>
      <color theme="0"/>
      <name val="Aptos Narrow"/>
      <family val="2"/>
      <scheme val="minor"/>
    </font>
    <font>
      <sz val="14"/>
      <color theme="1"/>
      <name val="Aptos Narrow"/>
      <family val="2"/>
      <scheme val="minor"/>
    </font>
    <font>
      <sz val="10"/>
      <color rgb="FF000000"/>
      <name val="Arial"/>
      <family val="2"/>
    </font>
    <font>
      <sz val="12"/>
      <color rgb="FF000000"/>
      <name val="Arial"/>
      <family val="2"/>
    </font>
    <font>
      <i/>
      <sz val="10"/>
      <color rgb="FF000000"/>
      <name val="Arial"/>
      <family val="2"/>
    </font>
    <font>
      <b/>
      <sz val="16"/>
      <color theme="0"/>
      <name val="Aptos Narrow"/>
      <family val="2"/>
      <scheme val="minor"/>
    </font>
    <font>
      <sz val="8"/>
      <name val="Aptos Narrow"/>
      <family val="2"/>
      <scheme val="minor"/>
    </font>
    <font>
      <sz val="14"/>
      <color rgb="FF000000"/>
      <name val="Times"/>
    </font>
    <font>
      <b/>
      <sz val="14"/>
      <color rgb="FFFFFFFF"/>
      <name val="Calibri"/>
      <family val="2"/>
    </font>
    <font>
      <sz val="14"/>
      <color rgb="FF000000"/>
      <name val="Calibri"/>
      <family val="2"/>
    </font>
    <font>
      <b/>
      <sz val="14"/>
      <color rgb="FFFF0000"/>
      <name val="Aptos Narrow"/>
      <family val="2"/>
      <scheme val="minor"/>
    </font>
    <font>
      <u/>
      <sz val="12"/>
      <color theme="10"/>
      <name val="Aptos Narrow"/>
      <family val="2"/>
      <scheme val="minor"/>
    </font>
    <font>
      <sz val="11"/>
      <color theme="1"/>
      <name val="Aptos Narrow"/>
      <family val="2"/>
      <scheme val="minor"/>
    </font>
    <font>
      <u/>
      <sz val="11"/>
      <color theme="10"/>
      <name val="Aptos Narrow"/>
      <family val="2"/>
      <scheme val="minor"/>
    </font>
    <font>
      <sz val="12"/>
      <color rgb="FF9C0006"/>
      <name val="Aptos Narrow"/>
      <family val="2"/>
      <scheme val="minor"/>
    </font>
    <font>
      <b/>
      <sz val="12"/>
      <color theme="0"/>
      <name val="Aptos Narrow"/>
      <family val="2"/>
      <scheme val="minor"/>
    </font>
    <font>
      <b/>
      <sz val="14"/>
      <color theme="0"/>
      <name val="Aptos Narrow (Body)"/>
    </font>
    <font>
      <sz val="12"/>
      <color rgb="FF000000"/>
      <name val="Aptos Narrow"/>
    </font>
    <font>
      <sz val="10"/>
      <color rgb="FF000000"/>
      <name val="Aptos Narrow"/>
      <scheme val="minor"/>
    </font>
    <font>
      <sz val="9"/>
      <color rgb="FF073763"/>
      <name val="Aptos Narrow"/>
      <scheme val="minor"/>
    </font>
    <font>
      <b/>
      <sz val="10"/>
      <color rgb="FFFFFFFF"/>
      <name val="Aptos Narrow"/>
      <scheme val="minor"/>
    </font>
    <font>
      <sz val="9"/>
      <color rgb="FF000000"/>
      <name val="Aptos Narrow"/>
      <scheme val="minor"/>
    </font>
    <font>
      <sz val="10"/>
      <color rgb="FFFFFFFF"/>
      <name val="Aptos Narrow"/>
      <scheme val="minor"/>
    </font>
    <font>
      <sz val="9"/>
      <color rgb="FF434343"/>
      <name val="Aptos Narrow"/>
      <scheme val="minor"/>
    </font>
    <font>
      <i/>
      <sz val="10"/>
      <color rgb="FF000000"/>
      <name val="Aptos Narrow"/>
      <scheme val="minor"/>
    </font>
    <font>
      <b/>
      <sz val="14"/>
      <color theme="1"/>
      <name val="Aptos Narrow"/>
      <scheme val="minor"/>
    </font>
    <font>
      <b/>
      <sz val="12"/>
      <color rgb="FF000000"/>
      <name val="Aptos Narrow"/>
      <scheme val="minor"/>
    </font>
    <font>
      <sz val="12"/>
      <color rgb="FF000000"/>
      <name val="Aptos Narrow"/>
      <scheme val="minor"/>
    </font>
    <font>
      <sz val="11"/>
      <color rgb="FF000000"/>
      <name val="Aptos Narrow"/>
      <scheme val="minor"/>
    </font>
    <font>
      <sz val="12"/>
      <color theme="1"/>
      <name val="Aptos Narrow"/>
      <scheme val="minor"/>
    </font>
    <font>
      <sz val="8"/>
      <color rgb="FF000000"/>
      <name val="Aptos Narrow"/>
      <scheme val="minor"/>
    </font>
    <font>
      <i/>
      <sz val="12"/>
      <color theme="1"/>
      <name val="Aptos Narrow"/>
      <scheme val="minor"/>
    </font>
    <font>
      <b/>
      <sz val="10"/>
      <color rgb="FFFFFFFF"/>
      <name val="Aptos Narrow"/>
      <family val="2"/>
      <scheme val="minor"/>
    </font>
    <font>
      <b/>
      <sz val="10"/>
      <color theme="0"/>
      <name val="Aptos Narrow"/>
      <family val="2"/>
      <scheme val="minor"/>
    </font>
    <font>
      <b/>
      <sz val="18"/>
      <color rgb="FF000000"/>
      <name val="Aptos Narrow"/>
      <scheme val="minor"/>
    </font>
    <font>
      <sz val="12"/>
      <color rgb="FF000000"/>
      <name val="Aptos Narrow"/>
      <family val="2"/>
      <scheme val="minor"/>
    </font>
    <font>
      <sz val="12"/>
      <color rgb="FFFFFFFF"/>
      <name val="Aptos Narrow"/>
      <family val="2"/>
      <scheme val="minor"/>
    </font>
    <font>
      <sz val="10"/>
      <color rgb="FFFFFFFF"/>
      <name val="Aptos Narrow"/>
      <family val="2"/>
      <scheme val="minor"/>
    </font>
    <font>
      <sz val="10"/>
      <color rgb="FF000000"/>
      <name val="Aptos Narrow"/>
      <family val="2"/>
      <scheme val="minor"/>
    </font>
    <font>
      <sz val="10"/>
      <color theme="0"/>
      <name val="Aptos Narrow"/>
      <family val="2"/>
      <scheme val="minor"/>
    </font>
    <font>
      <b/>
      <sz val="12"/>
      <color theme="0"/>
      <name val="Aptos Narrow (Body)"/>
    </font>
    <font>
      <b/>
      <sz val="12"/>
      <color theme="0"/>
      <name val="Aptos Narrow"/>
      <scheme val="minor"/>
    </font>
    <font>
      <sz val="12"/>
      <color theme="1"/>
      <name val="Aptos Narrow"/>
      <family val="2"/>
      <scheme val="minor"/>
    </font>
    <font>
      <sz val="12"/>
      <color theme="0"/>
      <name val="Aptos Narrow"/>
      <family val="2"/>
      <scheme val="minor"/>
    </font>
    <font>
      <b/>
      <sz val="16"/>
      <color theme="0"/>
      <name val="Aptos Narrow"/>
      <scheme val="minor"/>
    </font>
    <font>
      <b/>
      <sz val="16"/>
      <color theme="0"/>
      <name val="Aptos Narrow (Body)"/>
    </font>
    <font>
      <sz val="9"/>
      <color rgb="FF000000"/>
      <name val="Aptos Narrow"/>
      <family val="2"/>
      <scheme val="minor"/>
    </font>
    <font>
      <sz val="9"/>
      <color rgb="FF434343"/>
      <name val="Aptos Narrow"/>
      <family val="2"/>
      <scheme val="minor"/>
    </font>
    <font>
      <i/>
      <sz val="10"/>
      <color rgb="FFFFFFFF"/>
      <name val="Aptos Narrow"/>
      <family val="2"/>
      <scheme val="minor"/>
    </font>
    <font>
      <b/>
      <sz val="14"/>
      <color theme="0"/>
      <name val="Aptos Narrow"/>
      <scheme val="minor"/>
    </font>
    <font>
      <sz val="14"/>
      <color theme="0"/>
      <name val="Aptos Narrow"/>
      <family val="2"/>
      <scheme val="minor"/>
    </font>
    <font>
      <b/>
      <i/>
      <sz val="12"/>
      <color theme="1"/>
      <name val="Aptos Narrow"/>
      <scheme val="minor"/>
    </font>
    <font>
      <i/>
      <sz val="11"/>
      <color rgb="FF242424"/>
      <name val="Aptos Narrow"/>
    </font>
    <font>
      <b/>
      <sz val="18"/>
      <color rgb="FF000000"/>
      <name val="Aptos Narrow"/>
      <family val="2"/>
      <scheme val="minor"/>
    </font>
    <font>
      <i/>
      <sz val="10"/>
      <color rgb="FF000000"/>
      <name val="Aptos Narrow"/>
      <family val="2"/>
      <scheme val="minor"/>
    </font>
    <font>
      <b/>
      <i/>
      <sz val="12"/>
      <color rgb="FF000000"/>
      <name val="Aptos Narrow"/>
      <scheme val="minor"/>
    </font>
    <font>
      <b/>
      <i/>
      <sz val="12"/>
      <color theme="1"/>
      <name val="Aptos Narrow"/>
      <family val="2"/>
      <scheme val="minor"/>
    </font>
    <font>
      <b/>
      <sz val="12"/>
      <color theme="1"/>
      <name val="Aptos Narrow"/>
      <scheme val="minor"/>
    </font>
    <font>
      <sz val="14"/>
      <color theme="1"/>
      <name val="Aptos Narrow"/>
      <scheme val="minor"/>
    </font>
    <font>
      <b/>
      <sz val="12"/>
      <color rgb="FFECECEC"/>
      <name val="Aptos Narrow"/>
      <scheme val="minor"/>
    </font>
    <font>
      <i/>
      <sz val="12"/>
      <color rgb="FF000000"/>
      <name val="Aptos Narrow"/>
      <family val="2"/>
      <scheme val="minor"/>
    </font>
    <font>
      <b/>
      <sz val="12"/>
      <color rgb="FF000000"/>
      <name val="Aptos Narrow"/>
    </font>
    <font>
      <sz val="9"/>
      <color theme="1"/>
      <name val="Arial"/>
      <family val="2"/>
    </font>
    <font>
      <b/>
      <sz val="12"/>
      <color theme="2"/>
      <name val="Aptos Narrow"/>
      <scheme val="minor"/>
    </font>
    <font>
      <sz val="12"/>
      <color theme="2"/>
      <name val="Aptos Narrow"/>
      <family val="2"/>
      <scheme val="minor"/>
    </font>
    <font>
      <b/>
      <sz val="14"/>
      <color rgb="FF000000"/>
      <name val="Aptos Narrow"/>
      <scheme val="minor"/>
    </font>
    <font>
      <sz val="14"/>
      <color rgb="FF000000"/>
      <name val="Aptos Narrow"/>
      <scheme val="minor"/>
    </font>
    <font>
      <i/>
      <sz val="12"/>
      <color theme="1"/>
      <name val="Aptos Narrow"/>
      <family val="2"/>
      <scheme val="minor"/>
    </font>
    <font>
      <b/>
      <sz val="12"/>
      <color rgb="FFFFFFFF"/>
      <name val="Aptos Narrow"/>
      <family val="2"/>
      <scheme val="minor"/>
    </font>
    <font>
      <sz val="12"/>
      <color theme="0"/>
      <name val="Aptos Narrow (Body)"/>
    </font>
    <font>
      <sz val="14"/>
      <color theme="1"/>
      <name val="Aptos Narrow (Body)"/>
    </font>
    <font>
      <b/>
      <sz val="14"/>
      <color theme="1"/>
      <name val="Aptos Narrow (Body)"/>
    </font>
    <font>
      <sz val="12"/>
      <color theme="1"/>
      <name val="Aptos Narrow (Body)"/>
    </font>
    <font>
      <b/>
      <sz val="12"/>
      <color theme="1"/>
      <name val="Aptos Narrow (Body)"/>
    </font>
    <font>
      <u/>
      <sz val="12"/>
      <color theme="0"/>
      <name val="Aptos Narrow"/>
      <family val="2"/>
      <scheme val="minor"/>
    </font>
    <font>
      <sz val="8"/>
      <color theme="1"/>
      <name val="Arial"/>
      <family val="2"/>
    </font>
    <font>
      <b/>
      <sz val="10"/>
      <color theme="1"/>
      <name val="Aptos"/>
    </font>
    <font>
      <sz val="12"/>
      <color theme="1"/>
      <name val="Aptos"/>
    </font>
    <font>
      <sz val="12"/>
      <color theme="0"/>
      <name val="Aptos"/>
    </font>
    <font>
      <sz val="10"/>
      <color theme="1"/>
      <name val="Aptos"/>
    </font>
    <font>
      <u/>
      <sz val="10"/>
      <color theme="0"/>
      <name val="Aptos"/>
    </font>
    <font>
      <sz val="10"/>
      <color theme="0"/>
      <name val="Aptos"/>
    </font>
    <font>
      <b/>
      <sz val="10"/>
      <color theme="0"/>
      <name val="Aptos Narrow"/>
      <scheme val="minor"/>
    </font>
    <font>
      <i/>
      <sz val="10"/>
      <color theme="1"/>
      <name val="Aptos Narrow (Body)"/>
    </font>
    <font>
      <sz val="16"/>
      <color theme="1"/>
      <name val="Aptos Narrow"/>
      <family val="2"/>
      <scheme val="minor"/>
    </font>
    <font>
      <i/>
      <sz val="10"/>
      <color rgb="FFFFFFFF"/>
      <name val="Aptos Narrow"/>
      <scheme val="minor"/>
    </font>
    <font>
      <sz val="12"/>
      <color rgb="FF000000"/>
      <name val="Aptos Narrow"/>
      <family val="2"/>
    </font>
  </fonts>
  <fills count="20">
    <fill>
      <patternFill patternType="none"/>
    </fill>
    <fill>
      <patternFill patternType="gray125"/>
    </fill>
    <fill>
      <patternFill patternType="solid">
        <fgColor rgb="FF1B0066"/>
        <bgColor indexed="64"/>
      </patternFill>
    </fill>
    <fill>
      <patternFill patternType="solid">
        <fgColor rgb="FFFBB29E"/>
        <bgColor indexed="64"/>
      </patternFill>
    </fill>
    <fill>
      <patternFill patternType="solid">
        <fgColor rgb="FF7890BA"/>
        <bgColor indexed="64"/>
      </patternFill>
    </fill>
    <fill>
      <patternFill patternType="solid">
        <fgColor rgb="FFFDC43F"/>
        <bgColor indexed="64"/>
      </patternFill>
    </fill>
    <fill>
      <patternFill patternType="solid">
        <fgColor rgb="FFFFFFFF"/>
        <bgColor rgb="FFFFFFFF"/>
      </patternFill>
    </fill>
    <fill>
      <patternFill patternType="solid">
        <fgColor rgb="FFF3F3F3"/>
        <bgColor rgb="FFF3F3F3"/>
      </patternFill>
    </fill>
    <fill>
      <patternFill patternType="solid">
        <fgColor rgb="FFFFC7CE"/>
      </patternFill>
    </fill>
    <fill>
      <patternFill patternType="solid">
        <fgColor rgb="FFC2C6C6"/>
        <bgColor indexed="64"/>
      </patternFill>
    </fill>
    <fill>
      <patternFill patternType="solid">
        <fgColor rgb="FFF56400"/>
        <bgColor indexed="64"/>
      </patternFill>
    </fill>
    <fill>
      <patternFill patternType="solid">
        <fgColor rgb="FF6592FE"/>
        <bgColor indexed="64"/>
      </patternFill>
    </fill>
    <fill>
      <patternFill patternType="solid">
        <fgColor theme="0"/>
        <bgColor indexed="64"/>
      </patternFill>
    </fill>
    <fill>
      <patternFill patternType="solid">
        <fgColor rgb="FF1B0066"/>
        <bgColor rgb="FF000000"/>
      </patternFill>
    </fill>
    <fill>
      <patternFill patternType="solid">
        <fgColor theme="2"/>
        <bgColor indexed="64"/>
      </patternFill>
    </fill>
    <fill>
      <patternFill patternType="solid">
        <fgColor rgb="FFECECEC"/>
        <bgColor indexed="64"/>
      </patternFill>
    </fill>
    <fill>
      <patternFill patternType="solid">
        <fgColor theme="0" tint="-4.9989318521683403E-2"/>
        <bgColor indexed="64"/>
      </patternFill>
    </fill>
    <fill>
      <patternFill patternType="solid">
        <fgColor theme="2"/>
        <bgColor rgb="FFFFFFFF"/>
      </patternFill>
    </fill>
    <fill>
      <patternFill patternType="solid">
        <fgColor theme="0"/>
        <bgColor rgb="FFF3F3F3"/>
      </patternFill>
    </fill>
    <fill>
      <patternFill patternType="solid">
        <fgColor rgb="FFECECEC"/>
        <bgColor rgb="FFF3F3F3"/>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rgb="FF000000"/>
      </top>
      <bottom/>
      <diagonal/>
    </border>
    <border>
      <left style="medium">
        <color indexed="64"/>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theme="2" tint="-0.249977111117893"/>
      </left>
      <right/>
      <top style="medium">
        <color theme="2" tint="-0.249977111117893"/>
      </top>
      <bottom/>
      <diagonal/>
    </border>
    <border>
      <left/>
      <right/>
      <top style="medium">
        <color theme="2" tint="-0.249977111117893"/>
      </top>
      <bottom/>
      <diagonal/>
    </border>
    <border>
      <left/>
      <right style="medium">
        <color theme="2" tint="-0.249977111117893"/>
      </right>
      <top style="medium">
        <color theme="2" tint="-0.249977111117893"/>
      </top>
      <bottom/>
      <diagonal/>
    </border>
    <border>
      <left/>
      <right style="medium">
        <color theme="2" tint="-0.249977111117893"/>
      </right>
      <top/>
      <bottom/>
      <diagonal/>
    </border>
    <border>
      <left style="medium">
        <color theme="2" tint="-0.249977111117893"/>
      </left>
      <right/>
      <top/>
      <bottom/>
      <diagonal/>
    </border>
    <border>
      <left style="medium">
        <color theme="2" tint="-0.249977111117893"/>
      </left>
      <right/>
      <top/>
      <bottom style="medium">
        <color theme="2" tint="-0.249977111117893"/>
      </bottom>
      <diagonal/>
    </border>
    <border>
      <left/>
      <right/>
      <top/>
      <bottom style="medium">
        <color theme="2" tint="-0.249977111117893"/>
      </bottom>
      <diagonal/>
    </border>
    <border>
      <left/>
      <right style="medium">
        <color theme="2" tint="-0.249977111117893"/>
      </right>
      <top/>
      <bottom style="medium">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theme="1"/>
      </left>
      <right/>
      <top/>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thin">
        <color rgb="FF000000"/>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thin">
        <color rgb="FF000000"/>
      </top>
      <bottom/>
      <diagonal/>
    </border>
    <border>
      <left/>
      <right style="thin">
        <color theme="1"/>
      </right>
      <top/>
      <bottom style="thin">
        <color rgb="FF000000"/>
      </bottom>
      <diagonal/>
    </border>
    <border>
      <left/>
      <right/>
      <top style="thin">
        <color theme="2" tint="-0.499984740745262"/>
      </top>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rgb="FF747474"/>
      </left>
      <right style="thin">
        <color rgb="FF747474"/>
      </right>
      <top style="thin">
        <color rgb="FF747474"/>
      </top>
      <bottom style="thin">
        <color rgb="FF747474"/>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medium">
        <color theme="2" tint="-0.249977111117893"/>
      </left>
      <right style="medium">
        <color theme="2" tint="-0.249977111117893"/>
      </right>
      <top/>
      <bottom style="medium">
        <color theme="2" tint="-0.249977111117893"/>
      </bottom>
      <diagonal/>
    </border>
    <border>
      <left style="medium">
        <color theme="2" tint="-0.249977111117893"/>
      </left>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medium">
        <color theme="2" tint="-0.249977111117893"/>
      </left>
      <right/>
      <top style="medium">
        <color theme="2" tint="-0.249977111117893"/>
      </top>
      <bottom style="thin">
        <color rgb="FFC2C6C6"/>
      </bottom>
      <diagonal/>
    </border>
    <border>
      <left style="medium">
        <color theme="2" tint="-0.249977111117893"/>
      </left>
      <right style="medium">
        <color theme="2" tint="-0.249977111117893"/>
      </right>
      <top style="thin">
        <color rgb="FFC2C6C6"/>
      </top>
      <bottom/>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style="thin">
        <color theme="2" tint="-0.499984740745262"/>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style="thin">
        <color theme="2" tint="-0.499984740745262"/>
      </right>
      <top style="thin">
        <color theme="2" tint="-0.499984740745262"/>
      </top>
      <bottom/>
      <diagonal/>
    </border>
    <border>
      <left style="medium">
        <color indexed="64"/>
      </left>
      <right style="thin">
        <color theme="2" tint="-0.499984740745262"/>
      </right>
      <top/>
      <bottom/>
      <diagonal/>
    </border>
    <border>
      <left style="medium">
        <color indexed="64"/>
      </left>
      <right style="thin">
        <color theme="2" tint="-0.499984740745262"/>
      </right>
      <top/>
      <bottom style="medium">
        <color indexed="64"/>
      </bottom>
      <diagonal/>
    </border>
    <border>
      <left style="thin">
        <color theme="2" tint="-0.499984740745262"/>
      </left>
      <right/>
      <top style="thin">
        <color theme="2" tint="-0.499984740745262"/>
      </top>
      <bottom style="medium">
        <color indexed="64"/>
      </bottom>
      <diagonal/>
    </border>
    <border>
      <left/>
      <right/>
      <top style="thin">
        <color theme="2" tint="-0.499984740745262"/>
      </top>
      <bottom style="medium">
        <color indexed="64"/>
      </bottom>
      <diagonal/>
    </border>
    <border>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style="medium">
        <color indexed="64"/>
      </right>
      <top style="thin">
        <color theme="2" tint="-0.499984740745262"/>
      </top>
      <bottom style="medium">
        <color indexed="64"/>
      </bottom>
      <diagonal/>
    </border>
  </borders>
  <cellStyleXfs count="10">
    <xf numFmtId="0" fontId="0" fillId="0" borderId="0"/>
    <xf numFmtId="0" fontId="16" fillId="0" borderId="0" applyNumberFormat="0" applyFill="0" applyBorder="0" applyAlignment="0" applyProtection="0"/>
    <xf numFmtId="0" fontId="19" fillId="8" borderId="0" applyNumberFormat="0" applyBorder="0" applyAlignment="0" applyProtection="0"/>
    <xf numFmtId="0" fontId="18" fillId="0" borderId="0" applyNumberFormat="0" applyFill="0" applyBorder="0" applyAlignment="0" applyProtection="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9" fontId="47" fillId="0" borderId="0" applyFont="0" applyFill="0" applyBorder="0" applyAlignment="0" applyProtection="0"/>
    <xf numFmtId="164" fontId="47" fillId="0" borderId="0" applyFont="0" applyFill="0" applyBorder="0" applyAlignment="0" applyProtection="0"/>
  </cellStyleXfs>
  <cellXfs count="612">
    <xf numFmtId="0" fontId="0" fillId="0" borderId="0" xfId="0"/>
    <xf numFmtId="0" fontId="0" fillId="0" borderId="0" xfId="0" applyAlignment="1">
      <alignment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0" borderId="7" xfId="0" applyFont="1" applyBorder="1" applyAlignment="1">
      <alignment horizontal="left" vertical="center" wrapText="1"/>
    </xf>
    <xf numFmtId="0" fontId="4" fillId="5" borderId="9" xfId="0" applyFont="1" applyFill="1" applyBorder="1" applyAlignment="1">
      <alignment horizontal="center" vertical="center" wrapText="1"/>
    </xf>
    <xf numFmtId="0" fontId="8" fillId="0" borderId="14" xfId="0" applyFont="1" applyBorder="1" applyAlignment="1">
      <alignment vertical="top" wrapText="1"/>
    </xf>
    <xf numFmtId="0" fontId="9" fillId="0" borderId="16" xfId="0" applyFont="1" applyBorder="1" applyAlignment="1">
      <alignment vertical="top" wrapText="1"/>
    </xf>
    <xf numFmtId="0" fontId="7" fillId="0" borderId="0" xfId="0" applyFont="1" applyAlignment="1">
      <alignment horizontal="center" vertical="top"/>
    </xf>
    <xf numFmtId="0" fontId="9" fillId="0" borderId="0" xfId="0" applyFont="1" applyAlignment="1">
      <alignment vertical="top" wrapText="1"/>
    </xf>
    <xf numFmtId="0" fontId="8" fillId="0" borderId="0" xfId="0" applyFont="1" applyAlignment="1">
      <alignment vertical="top" wrapText="1"/>
    </xf>
    <xf numFmtId="0" fontId="0" fillId="0" borderId="0" xfId="0" applyAlignment="1">
      <alignment horizontal="center" vertical="center" wrapText="1"/>
    </xf>
    <xf numFmtId="0" fontId="0" fillId="0" borderId="22" xfId="0" applyBorder="1" applyAlignment="1">
      <alignment wrapText="1"/>
    </xf>
    <xf numFmtId="0" fontId="0" fillId="5" borderId="0" xfId="0" applyFill="1"/>
    <xf numFmtId="0" fontId="0" fillId="2" borderId="0" xfId="0" applyFill="1"/>
    <xf numFmtId="0" fontId="24" fillId="0" borderId="0" xfId="0" applyFont="1" applyAlignment="1">
      <alignment horizontal="left" vertical="center"/>
    </xf>
    <xf numFmtId="0" fontId="23" fillId="0" borderId="0" xfId="0" applyFont="1" applyAlignment="1">
      <alignment horizontal="center" vertical="center"/>
    </xf>
    <xf numFmtId="0" fontId="24" fillId="0" borderId="16" xfId="0" applyFont="1" applyBorder="1" applyAlignment="1">
      <alignment horizontal="right" vertical="center" wrapText="1"/>
    </xf>
    <xf numFmtId="0" fontId="26" fillId="6" borderId="0" xfId="0" applyFont="1" applyFill="1" applyAlignment="1">
      <alignment horizontal="center" vertical="top"/>
    </xf>
    <xf numFmtId="0" fontId="26" fillId="7" borderId="0" xfId="0" applyFont="1" applyFill="1" applyAlignment="1">
      <alignment horizontal="center" vertical="top"/>
    </xf>
    <xf numFmtId="0" fontId="24" fillId="0" borderId="0" xfId="0" applyFont="1" applyAlignment="1">
      <alignment horizontal="right" vertical="center" wrapText="1"/>
    </xf>
    <xf numFmtId="0" fontId="30" fillId="0" borderId="0" xfId="0" applyFont="1"/>
    <xf numFmtId="0" fontId="31" fillId="7" borderId="20" xfId="0" applyFont="1" applyFill="1" applyBorder="1" applyAlignment="1">
      <alignment vertical="top" wrapText="1"/>
    </xf>
    <xf numFmtId="0" fontId="32" fillId="7" borderId="21" xfId="0" applyFont="1" applyFill="1" applyBorder="1" applyAlignment="1">
      <alignment horizontal="center" vertical="top"/>
    </xf>
    <xf numFmtId="0" fontId="33" fillId="7" borderId="21" xfId="0" applyFont="1" applyFill="1" applyBorder="1" applyAlignment="1">
      <alignment horizontal="center" vertical="top"/>
    </xf>
    <xf numFmtId="0" fontId="34" fillId="0" borderId="0" xfId="0" applyFont="1"/>
    <xf numFmtId="0" fontId="36" fillId="0" borderId="0" xfId="0" applyFont="1" applyAlignment="1">
      <alignment wrapText="1"/>
    </xf>
    <xf numFmtId="0" fontId="30" fillId="0" borderId="0" xfId="0" applyFont="1" applyAlignment="1">
      <alignment wrapText="1"/>
    </xf>
    <xf numFmtId="0" fontId="32" fillId="0" borderId="0" xfId="0" applyFont="1" applyAlignment="1">
      <alignment vertical="top" wrapText="1"/>
    </xf>
    <xf numFmtId="0" fontId="23" fillId="0" borderId="0" xfId="0" applyFont="1" applyAlignment="1">
      <alignment horizontal="center" vertical="top"/>
    </xf>
    <xf numFmtId="0" fontId="34" fillId="0" borderId="0" xfId="0" applyFont="1" applyAlignment="1">
      <alignment wrapText="1"/>
    </xf>
    <xf numFmtId="0" fontId="20" fillId="2" borderId="0" xfId="0" applyFont="1" applyFill="1"/>
    <xf numFmtId="0" fontId="0" fillId="5" borderId="0" xfId="0" applyFill="1" applyAlignment="1">
      <alignment horizontal="center"/>
    </xf>
    <xf numFmtId="0" fontId="0" fillId="5" borderId="18" xfId="0" applyFill="1" applyBorder="1"/>
    <xf numFmtId="0" fontId="0" fillId="5" borderId="18" xfId="0" applyFill="1" applyBorder="1" applyAlignment="1">
      <alignment horizontal="center"/>
    </xf>
    <xf numFmtId="0" fontId="0" fillId="5" borderId="0" xfId="0" applyFill="1" applyAlignment="1">
      <alignment horizontal="center" vertical="center"/>
    </xf>
    <xf numFmtId="0" fontId="0" fillId="5" borderId="18" xfId="0" applyFill="1" applyBorder="1" applyAlignment="1">
      <alignment horizontal="center" vertical="center"/>
    </xf>
    <xf numFmtId="0" fontId="32" fillId="0" borderId="14" xfId="0" applyFont="1" applyBorder="1" applyAlignment="1">
      <alignment vertical="top" wrapText="1"/>
    </xf>
    <xf numFmtId="0" fontId="23" fillId="0" borderId="0" xfId="0" applyFont="1" applyAlignment="1">
      <alignment vertical="top" wrapText="1"/>
    </xf>
    <xf numFmtId="0" fontId="29" fillId="0" borderId="16" xfId="0" applyFont="1" applyBorder="1" applyAlignment="1">
      <alignment vertical="top" wrapText="1"/>
    </xf>
    <xf numFmtId="0" fontId="23" fillId="0" borderId="14" xfId="0" applyFont="1" applyBorder="1" applyAlignment="1">
      <alignment horizontal="center" vertical="top"/>
    </xf>
    <xf numFmtId="0" fontId="23" fillId="6" borderId="0" xfId="0" applyFont="1" applyFill="1" applyAlignment="1">
      <alignment horizontal="center" vertical="top"/>
    </xf>
    <xf numFmtId="0" fontId="23" fillId="7" borderId="0" xfId="0" applyFont="1" applyFill="1" applyAlignment="1">
      <alignment horizontal="center" vertical="top"/>
    </xf>
    <xf numFmtId="0" fontId="20" fillId="2" borderId="0" xfId="0" applyFont="1" applyFill="1" applyAlignment="1">
      <alignment horizontal="center"/>
    </xf>
    <xf numFmtId="0" fontId="20" fillId="2" borderId="0" xfId="0" applyFont="1" applyFill="1" applyAlignment="1">
      <alignment horizontal="center" vertical="center"/>
    </xf>
    <xf numFmtId="0" fontId="26" fillId="6" borderId="13" xfId="0" applyFont="1" applyFill="1" applyBorder="1" applyAlignment="1">
      <alignment horizontal="center" vertical="top"/>
    </xf>
    <xf numFmtId="0" fontId="5" fillId="2" borderId="16" xfId="0" applyFont="1" applyFill="1" applyBorder="1"/>
    <xf numFmtId="0" fontId="26" fillId="6" borderId="16" xfId="0" applyFont="1" applyFill="1" applyBorder="1" applyAlignment="1">
      <alignment vertical="top" wrapText="1"/>
    </xf>
    <xf numFmtId="0" fontId="26" fillId="7" borderId="16" xfId="0" applyFont="1" applyFill="1" applyBorder="1" applyAlignment="1">
      <alignment vertical="top" wrapText="1"/>
    </xf>
    <xf numFmtId="0" fontId="26" fillId="7" borderId="16" xfId="0" applyFont="1" applyFill="1" applyBorder="1" applyAlignment="1">
      <alignment vertical="top"/>
    </xf>
    <xf numFmtId="0" fontId="26" fillId="6" borderId="15" xfId="0" applyFont="1" applyFill="1" applyBorder="1" applyAlignment="1">
      <alignment vertical="top" wrapText="1"/>
    </xf>
    <xf numFmtId="0" fontId="0" fillId="5" borderId="16" xfId="0" applyFill="1" applyBorder="1"/>
    <xf numFmtId="0" fontId="0" fillId="5" borderId="19" xfId="0" applyFill="1" applyBorder="1" applyAlignment="1">
      <alignment horizontal="right"/>
    </xf>
    <xf numFmtId="0" fontId="34" fillId="0" borderId="16" xfId="0" applyFont="1" applyBorder="1"/>
    <xf numFmtId="0" fontId="5" fillId="2" borderId="16" xfId="0" applyFont="1" applyFill="1" applyBorder="1" applyAlignment="1">
      <alignment horizontal="center" vertical="center"/>
    </xf>
    <xf numFmtId="0" fontId="26" fillId="6" borderId="16" xfId="0" applyFont="1" applyFill="1" applyBorder="1" applyAlignment="1">
      <alignment vertical="top"/>
    </xf>
    <xf numFmtId="0" fontId="43" fillId="6" borderId="16" xfId="0" applyFont="1" applyFill="1" applyBorder="1" applyAlignment="1">
      <alignment horizontal="center" vertical="top"/>
    </xf>
    <xf numFmtId="0" fontId="23" fillId="5" borderId="0" xfId="0" applyFont="1" applyFill="1" applyAlignment="1">
      <alignment vertical="top" wrapText="1"/>
    </xf>
    <xf numFmtId="0" fontId="27" fillId="5" borderId="16" xfId="0" applyFont="1" applyFill="1" applyBorder="1" applyAlignment="1">
      <alignment vertical="top" wrapText="1"/>
    </xf>
    <xf numFmtId="0" fontId="23" fillId="5" borderId="0" xfId="0" applyFont="1" applyFill="1" applyAlignment="1">
      <alignment horizontal="center" vertical="top"/>
    </xf>
    <xf numFmtId="0" fontId="41" fillId="5" borderId="0" xfId="0" applyFont="1" applyFill="1" applyAlignment="1">
      <alignment vertical="center" wrapText="1"/>
    </xf>
    <xf numFmtId="0" fontId="41" fillId="5" borderId="16" xfId="0" applyFont="1" applyFill="1" applyBorder="1" applyAlignment="1">
      <alignment vertical="center" wrapText="1"/>
    </xf>
    <xf numFmtId="0" fontId="23" fillId="5" borderId="0" xfId="0" applyFont="1" applyFill="1" applyAlignment="1">
      <alignment horizontal="left" vertical="top" wrapText="1"/>
    </xf>
    <xf numFmtId="0" fontId="23" fillId="5" borderId="16" xfId="0" applyFont="1" applyFill="1" applyBorder="1" applyAlignment="1">
      <alignment vertical="top"/>
    </xf>
    <xf numFmtId="0" fontId="40" fillId="5" borderId="18"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18" xfId="0" applyFont="1" applyFill="1" applyBorder="1" applyAlignment="1">
      <alignment vertical="center" wrapText="1"/>
    </xf>
    <xf numFmtId="0" fontId="32" fillId="5" borderId="0" xfId="0" applyFont="1" applyFill="1" applyAlignment="1">
      <alignment vertical="center" wrapText="1"/>
    </xf>
    <xf numFmtId="0" fontId="32" fillId="5" borderId="16" xfId="0" applyFont="1" applyFill="1" applyBorder="1" applyAlignment="1">
      <alignment vertical="top"/>
    </xf>
    <xf numFmtId="0" fontId="32" fillId="5" borderId="0" xfId="0" applyFont="1" applyFill="1" applyAlignment="1">
      <alignment horizontal="center" vertical="top"/>
    </xf>
    <xf numFmtId="0" fontId="26" fillId="0" borderId="15" xfId="0" applyFont="1" applyBorder="1" applyAlignment="1">
      <alignment horizontal="right" vertical="center" wrapText="1"/>
    </xf>
    <xf numFmtId="0" fontId="26" fillId="0" borderId="0" xfId="0" applyFont="1" applyAlignment="1">
      <alignment horizontal="left" vertical="center"/>
    </xf>
    <xf numFmtId="0" fontId="26" fillId="0" borderId="16" xfId="0" applyFont="1" applyBorder="1" applyAlignment="1">
      <alignment horizontal="right" vertical="center" wrapText="1"/>
    </xf>
    <xf numFmtId="0" fontId="40" fillId="0" borderId="0" xfId="0" applyFont="1" applyAlignment="1">
      <alignment wrapText="1"/>
    </xf>
    <xf numFmtId="0" fontId="45" fillId="0" borderId="0" xfId="0" applyFont="1" applyAlignment="1">
      <alignment vertical="center" wrapText="1"/>
    </xf>
    <xf numFmtId="0" fontId="51" fillId="6" borderId="0" xfId="0" applyFont="1" applyFill="1" applyAlignment="1">
      <alignment horizontal="center" vertical="top"/>
    </xf>
    <xf numFmtId="0" fontId="56" fillId="0" borderId="0" xfId="0" applyFont="1" applyAlignment="1">
      <alignment wrapText="1"/>
    </xf>
    <xf numFmtId="0" fontId="26" fillId="0" borderId="0" xfId="0" applyFont="1" applyAlignment="1">
      <alignment horizontal="center" vertical="center"/>
    </xf>
    <xf numFmtId="0" fontId="51" fillId="0" borderId="0" xfId="0" applyFont="1" applyAlignment="1">
      <alignment horizontal="center" vertical="center"/>
    </xf>
    <xf numFmtId="0" fontId="38" fillId="11" borderId="0" xfId="0" applyFont="1" applyFill="1" applyAlignment="1">
      <alignment horizontal="left"/>
    </xf>
    <xf numFmtId="0" fontId="20" fillId="2" borderId="0" xfId="0" applyFont="1" applyFill="1" applyAlignment="1">
      <alignment horizontal="left"/>
    </xf>
    <xf numFmtId="0" fontId="35" fillId="3" borderId="0" xfId="0" applyFont="1" applyFill="1" applyAlignment="1">
      <alignment vertical="top" wrapText="1"/>
    </xf>
    <xf numFmtId="0" fontId="35" fillId="3" borderId="0" xfId="0" applyFont="1" applyFill="1" applyAlignment="1">
      <alignment horizontal="center" vertical="top" wrapText="1"/>
    </xf>
    <xf numFmtId="0" fontId="29" fillId="0" borderId="0" xfId="0" applyFont="1" applyAlignment="1">
      <alignment wrapText="1"/>
    </xf>
    <xf numFmtId="0" fontId="0" fillId="5" borderId="0" xfId="0" applyFill="1" applyAlignment="1">
      <alignment horizontal="center" vertical="center" wrapText="1"/>
    </xf>
    <xf numFmtId="0" fontId="59" fillId="0" borderId="0" xfId="0" applyFont="1" applyAlignment="1">
      <alignment wrapText="1"/>
    </xf>
    <xf numFmtId="0" fontId="31" fillId="0" borderId="0" xfId="0" applyFont="1" applyAlignment="1">
      <alignment wrapText="1"/>
    </xf>
    <xf numFmtId="0" fontId="24" fillId="0" borderId="0" xfId="0" applyFont="1" applyAlignment="1">
      <alignment horizontal="left" vertical="center" wrapText="1"/>
    </xf>
    <xf numFmtId="0" fontId="23" fillId="0" borderId="0" xfId="0" applyFont="1" applyAlignment="1">
      <alignment horizontal="center" vertical="center" wrapText="1"/>
    </xf>
    <xf numFmtId="0" fontId="20" fillId="2" borderId="0" xfId="0" applyFont="1" applyFill="1" applyAlignment="1">
      <alignment horizontal="center" wrapText="1"/>
    </xf>
    <xf numFmtId="0" fontId="20" fillId="2" borderId="0" xfId="0" applyFont="1" applyFill="1" applyAlignment="1">
      <alignment horizontal="left" wrapText="1"/>
    </xf>
    <xf numFmtId="0" fontId="38" fillId="11" borderId="0" xfId="0" applyFont="1" applyFill="1" applyAlignment="1">
      <alignment horizontal="left" wrapText="1"/>
    </xf>
    <xf numFmtId="0" fontId="26" fillId="0" borderId="0" xfId="0" applyFont="1" applyAlignment="1">
      <alignment horizontal="center" vertical="center" wrapText="1"/>
    </xf>
    <xf numFmtId="0" fontId="34" fillId="0" borderId="0" xfId="0" applyFont="1" applyAlignment="1">
      <alignment vertical="center" wrapText="1"/>
    </xf>
    <xf numFmtId="0" fontId="23" fillId="0" borderId="0" xfId="0" applyFont="1" applyAlignment="1">
      <alignment horizontal="center" vertical="top" wrapText="1"/>
    </xf>
    <xf numFmtId="0" fontId="43" fillId="0" borderId="0" xfId="0" applyFont="1" applyAlignment="1">
      <alignment horizontal="center" vertical="top" wrapText="1"/>
    </xf>
    <xf numFmtId="0" fontId="40" fillId="0" borderId="0" xfId="0" applyFont="1" applyAlignment="1">
      <alignment vertical="top" wrapText="1"/>
    </xf>
    <xf numFmtId="0" fontId="51" fillId="0" borderId="0" xfId="0" applyFont="1" applyAlignment="1">
      <alignment horizontal="center" vertical="center" wrapText="1"/>
    </xf>
    <xf numFmtId="0" fontId="61" fillId="0" borderId="0" xfId="0" applyFont="1" applyAlignment="1">
      <alignment wrapText="1"/>
    </xf>
    <xf numFmtId="0" fontId="4" fillId="0" borderId="0" xfId="0" applyFont="1" applyAlignment="1">
      <alignment wrapText="1"/>
    </xf>
    <xf numFmtId="9" fontId="0" fillId="0" borderId="0" xfId="0" applyNumberFormat="1" applyAlignment="1">
      <alignment wrapText="1"/>
    </xf>
    <xf numFmtId="0" fontId="3" fillId="0" borderId="0" xfId="0" applyFont="1" applyAlignment="1">
      <alignment wrapText="1"/>
    </xf>
    <xf numFmtId="0" fontId="0" fillId="0" borderId="25" xfId="0" applyBorder="1" applyAlignment="1">
      <alignment wrapText="1"/>
    </xf>
    <xf numFmtId="0" fontId="0" fillId="0" borderId="6" xfId="0" applyBorder="1" applyAlignment="1">
      <alignment vertical="center" wrapText="1"/>
    </xf>
    <xf numFmtId="0" fontId="0" fillId="15" borderId="1" xfId="0" applyFill="1" applyBorder="1" applyAlignment="1">
      <alignment vertical="center" wrapText="1"/>
    </xf>
    <xf numFmtId="0" fontId="0" fillId="15" borderId="6" xfId="0" applyFill="1" applyBorder="1" applyAlignment="1">
      <alignment vertical="center" wrapText="1"/>
    </xf>
    <xf numFmtId="0" fontId="0" fillId="15" borderId="0" xfId="0" applyFill="1" applyAlignment="1">
      <alignment vertical="center" wrapText="1"/>
    </xf>
    <xf numFmtId="0" fontId="0" fillId="12" borderId="0" xfId="0" applyFill="1" applyAlignment="1">
      <alignment wrapText="1"/>
    </xf>
    <xf numFmtId="0" fontId="63" fillId="3" borderId="0" xfId="0" applyFont="1" applyFill="1" applyAlignment="1">
      <alignment horizontal="center" vertical="center" wrapText="1"/>
    </xf>
    <xf numFmtId="0" fontId="63" fillId="12" borderId="0" xfId="0" applyFont="1" applyFill="1" applyAlignment="1">
      <alignment horizontal="center" vertical="center" wrapText="1"/>
    </xf>
    <xf numFmtId="0" fontId="63" fillId="3" borderId="4" xfId="0" applyFont="1" applyFill="1" applyBorder="1" applyAlignment="1">
      <alignment horizontal="center" vertical="center" wrapText="1"/>
    </xf>
    <xf numFmtId="0" fontId="63" fillId="3" borderId="5" xfId="0" applyFont="1" applyFill="1" applyBorder="1" applyAlignment="1">
      <alignment horizontal="center" vertical="center" wrapText="1"/>
    </xf>
    <xf numFmtId="0" fontId="0" fillId="0" borderId="11" xfId="0" applyBorder="1" applyAlignment="1">
      <alignment wrapText="1"/>
    </xf>
    <xf numFmtId="0" fontId="62" fillId="15" borderId="1" xfId="0" applyFont="1" applyFill="1" applyBorder="1" applyAlignment="1">
      <alignment horizontal="center" vertical="center" wrapText="1"/>
    </xf>
    <xf numFmtId="0" fontId="64" fillId="15" borderId="4" xfId="0" applyFont="1" applyFill="1" applyBorder="1" applyAlignment="1">
      <alignment horizontal="center" vertical="center" wrapText="1"/>
    </xf>
    <xf numFmtId="0" fontId="0" fillId="12" borderId="0" xfId="0" applyFill="1" applyAlignment="1">
      <alignment horizontal="center" vertical="center" wrapText="1"/>
    </xf>
    <xf numFmtId="0" fontId="0" fillId="12" borderId="0" xfId="0" applyFill="1" applyAlignment="1">
      <alignment vertical="center" wrapText="1"/>
    </xf>
    <xf numFmtId="0" fontId="0" fillId="15" borderId="23" xfId="0" applyFill="1" applyBorder="1" applyAlignment="1">
      <alignment vertical="center" wrapText="1"/>
    </xf>
    <xf numFmtId="0" fontId="0" fillId="15" borderId="24" xfId="0" applyFill="1" applyBorder="1" applyAlignment="1">
      <alignment vertical="center" wrapText="1"/>
    </xf>
    <xf numFmtId="0" fontId="0" fillId="15" borderId="27" xfId="0" applyFill="1" applyBorder="1" applyAlignment="1">
      <alignment vertical="center" wrapText="1"/>
    </xf>
    <xf numFmtId="0" fontId="0" fillId="15" borderId="4" xfId="0" applyFill="1" applyBorder="1" applyAlignment="1">
      <alignment vertical="center" wrapText="1"/>
    </xf>
    <xf numFmtId="0" fontId="0" fillId="15" borderId="5" xfId="0" applyFill="1" applyBorder="1" applyAlignment="1">
      <alignment vertical="center" wrapText="1"/>
    </xf>
    <xf numFmtId="0" fontId="0" fillId="15" borderId="39" xfId="0" applyFill="1" applyBorder="1" applyAlignment="1">
      <alignment vertical="center" wrapText="1"/>
    </xf>
    <xf numFmtId="0" fontId="0" fillId="15" borderId="36" xfId="0" applyFill="1" applyBorder="1" applyAlignment="1">
      <alignment vertical="center" wrapText="1"/>
    </xf>
    <xf numFmtId="0" fontId="0" fillId="15" borderId="43" xfId="0" applyFill="1" applyBorder="1" applyAlignment="1">
      <alignment vertical="center" wrapText="1"/>
    </xf>
    <xf numFmtId="0" fontId="62" fillId="12" borderId="1" xfId="0" applyFont="1" applyFill="1" applyBorder="1" applyAlignment="1">
      <alignment horizontal="center" vertical="center" wrapText="1"/>
    </xf>
    <xf numFmtId="0" fontId="0" fillId="12" borderId="23" xfId="0" applyFill="1" applyBorder="1" applyAlignment="1">
      <alignment vertical="center" wrapText="1"/>
    </xf>
    <xf numFmtId="0" fontId="0" fillId="12" borderId="24" xfId="0" applyFill="1" applyBorder="1" applyAlignment="1">
      <alignment vertical="center" wrapText="1"/>
    </xf>
    <xf numFmtId="0" fontId="0" fillId="12" borderId="27" xfId="0" applyFill="1" applyBorder="1" applyAlignment="1">
      <alignment vertical="center" wrapText="1"/>
    </xf>
    <xf numFmtId="0" fontId="46" fillId="12" borderId="4" xfId="0" applyFont="1" applyFill="1" applyBorder="1" applyAlignment="1">
      <alignment horizontal="center" vertical="center" wrapText="1"/>
    </xf>
    <xf numFmtId="0" fontId="0" fillId="12" borderId="4" xfId="0" applyFill="1" applyBorder="1" applyAlignment="1">
      <alignment vertical="center" wrapText="1"/>
    </xf>
    <xf numFmtId="0" fontId="0" fillId="12" borderId="5" xfId="0" applyFill="1" applyBorder="1" applyAlignment="1">
      <alignment vertical="center" wrapText="1"/>
    </xf>
    <xf numFmtId="0" fontId="0" fillId="12" borderId="25" xfId="0" applyFill="1" applyBorder="1" applyAlignment="1">
      <alignment vertical="center" wrapText="1"/>
    </xf>
    <xf numFmtId="0" fontId="0" fillId="12" borderId="22" xfId="0" applyFill="1" applyBorder="1" applyAlignment="1">
      <alignment vertical="center" wrapText="1"/>
    </xf>
    <xf numFmtId="0" fontId="0" fillId="12" borderId="28" xfId="0" applyFill="1" applyBorder="1" applyAlignment="1">
      <alignment vertical="center" wrapText="1"/>
    </xf>
    <xf numFmtId="0" fontId="0" fillId="15" borderId="25" xfId="0" applyFill="1" applyBorder="1" applyAlignment="1">
      <alignment vertical="center" wrapText="1"/>
    </xf>
    <xf numFmtId="0" fontId="0" fillId="15" borderId="22" xfId="0" applyFill="1" applyBorder="1" applyAlignment="1">
      <alignment vertical="center" wrapText="1"/>
    </xf>
    <xf numFmtId="0" fontId="0" fillId="15" borderId="28" xfId="0" applyFill="1" applyBorder="1" applyAlignment="1">
      <alignment vertical="center" wrapText="1"/>
    </xf>
    <xf numFmtId="0" fontId="64" fillId="15" borderId="6" xfId="0" applyFont="1" applyFill="1" applyBorder="1" applyAlignment="1">
      <alignment horizontal="center" vertical="center" wrapText="1"/>
    </xf>
    <xf numFmtId="0" fontId="0" fillId="15" borderId="7" xfId="0" applyFill="1" applyBorder="1" applyAlignment="1">
      <alignment vertical="center" wrapText="1"/>
    </xf>
    <xf numFmtId="0" fontId="0" fillId="15" borderId="8" xfId="0" applyFill="1"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0" borderId="28" xfId="0" applyBorder="1" applyAlignment="1">
      <alignment vertical="center" wrapText="1"/>
    </xf>
    <xf numFmtId="0" fontId="0" fillId="0" borderId="38" xfId="0" applyBorder="1" applyAlignment="1">
      <alignment vertical="center" wrapText="1"/>
    </xf>
    <xf numFmtId="0" fontId="0" fillId="0" borderId="29" xfId="0"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62" fillId="15" borderId="4" xfId="0" applyFont="1" applyFill="1" applyBorder="1" applyAlignment="1">
      <alignment horizontal="center" vertical="center" wrapText="1"/>
    </xf>
    <xf numFmtId="0" fontId="0" fillId="15" borderId="2" xfId="0" applyFill="1" applyBorder="1" applyAlignment="1">
      <alignment vertical="center" wrapText="1"/>
    </xf>
    <xf numFmtId="0" fontId="0" fillId="15" borderId="3" xfId="0" applyFill="1" applyBorder="1" applyAlignment="1">
      <alignment vertical="center" wrapText="1"/>
    </xf>
    <xf numFmtId="0" fontId="17" fillId="0" borderId="0" xfId="0" applyFont="1" applyAlignment="1">
      <alignment wrapText="1"/>
    </xf>
    <xf numFmtId="0" fontId="67" fillId="0" borderId="0" xfId="0" applyFont="1"/>
    <xf numFmtId="0" fontId="5" fillId="2" borderId="11" xfId="0" applyFont="1" applyFill="1" applyBorder="1" applyAlignment="1">
      <alignment horizontal="left" vertical="center" wrapText="1" indent="1"/>
    </xf>
    <xf numFmtId="0" fontId="6" fillId="0" borderId="0" xfId="0" applyFont="1" applyAlignment="1">
      <alignment wrapText="1"/>
    </xf>
    <xf numFmtId="0" fontId="5" fillId="4" borderId="11"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0" borderId="2" xfId="0" applyFont="1" applyBorder="1" applyAlignment="1">
      <alignment horizontal="left" vertical="center" wrapText="1"/>
    </xf>
    <xf numFmtId="0" fontId="4" fillId="3" borderId="51" xfId="0" applyFont="1" applyFill="1" applyBorder="1" applyAlignment="1">
      <alignment horizontal="left" vertical="center" wrapText="1"/>
    </xf>
    <xf numFmtId="0" fontId="6" fillId="0" borderId="31" xfId="0" applyFont="1" applyBorder="1" applyAlignment="1">
      <alignment horizontal="left" vertical="center" wrapText="1"/>
    </xf>
    <xf numFmtId="0" fontId="0" fillId="0" borderId="41" xfId="0" applyBorder="1" applyAlignment="1">
      <alignment horizontal="center" vertical="center" wrapText="1"/>
    </xf>
    <xf numFmtId="0" fontId="0" fillId="12" borderId="1" xfId="0" applyFill="1" applyBorder="1" applyAlignment="1">
      <alignment vertical="center" wrapText="1"/>
    </xf>
    <xf numFmtId="0" fontId="0" fillId="12" borderId="2" xfId="0" applyFill="1" applyBorder="1" applyAlignment="1">
      <alignment vertical="center" wrapText="1"/>
    </xf>
    <xf numFmtId="0" fontId="0" fillId="12" borderId="3" xfId="0" applyFill="1" applyBorder="1" applyAlignment="1">
      <alignment vertical="center" wrapText="1"/>
    </xf>
    <xf numFmtId="0" fontId="46" fillId="12" borderId="6" xfId="0" applyFont="1" applyFill="1" applyBorder="1" applyAlignment="1">
      <alignment horizontal="center" vertical="center" wrapText="1"/>
    </xf>
    <xf numFmtId="0" fontId="0" fillId="12" borderId="6" xfId="0" applyFill="1" applyBorder="1" applyAlignment="1">
      <alignment vertical="center" wrapText="1"/>
    </xf>
    <xf numFmtId="0" fontId="0" fillId="12" borderId="7" xfId="0" applyFill="1" applyBorder="1" applyAlignment="1">
      <alignment vertical="center" wrapText="1"/>
    </xf>
    <xf numFmtId="0" fontId="0" fillId="12" borderId="8" xfId="0" applyFill="1" applyBorder="1" applyAlignment="1">
      <alignment vertical="center" wrapText="1"/>
    </xf>
    <xf numFmtId="0" fontId="0" fillId="15" borderId="40" xfId="0" applyFill="1" applyBorder="1" applyAlignment="1">
      <alignment vertical="center" wrapText="1"/>
    </xf>
    <xf numFmtId="0" fontId="0" fillId="15" borderId="37" xfId="0" applyFill="1" applyBorder="1" applyAlignment="1">
      <alignment vertical="center" wrapText="1"/>
    </xf>
    <xf numFmtId="0" fontId="0" fillId="15" borderId="42" xfId="0" applyFill="1" applyBorder="1" applyAlignment="1">
      <alignment vertical="center" wrapText="1"/>
    </xf>
    <xf numFmtId="0" fontId="0" fillId="12" borderId="26" xfId="0" applyFill="1" applyBorder="1" applyAlignment="1">
      <alignment vertical="center" wrapText="1"/>
    </xf>
    <xf numFmtId="0" fontId="0" fillId="12" borderId="38" xfId="0" applyFill="1" applyBorder="1" applyAlignment="1">
      <alignment vertical="center" wrapText="1"/>
    </xf>
    <xf numFmtId="0" fontId="0" fillId="12" borderId="29" xfId="0" applyFill="1" applyBorder="1" applyAlignment="1">
      <alignment vertical="center" wrapText="1"/>
    </xf>
    <xf numFmtId="0" fontId="0" fillId="12" borderId="45" xfId="0" applyFill="1" applyBorder="1" applyAlignment="1">
      <alignment vertical="center" wrapText="1"/>
    </xf>
    <xf numFmtId="0" fontId="62" fillId="12" borderId="9" xfId="0" applyFont="1" applyFill="1" applyBorder="1" applyAlignment="1">
      <alignment horizontal="center" vertical="center" wrapText="1"/>
    </xf>
    <xf numFmtId="0" fontId="46" fillId="12" borderId="10" xfId="0" applyFont="1" applyFill="1" applyBorder="1" applyAlignment="1">
      <alignment horizontal="center" vertical="center" wrapText="1"/>
    </xf>
    <xf numFmtId="0" fontId="46" fillId="12" borderId="11" xfId="0" applyFont="1" applyFill="1" applyBorder="1" applyAlignment="1">
      <alignment horizontal="center" vertical="center" wrapText="1"/>
    </xf>
    <xf numFmtId="0" fontId="62" fillId="12" borderId="4" xfId="0" applyFont="1" applyFill="1" applyBorder="1" applyAlignment="1">
      <alignment horizontal="center" vertical="center" wrapText="1"/>
    </xf>
    <xf numFmtId="0" fontId="0" fillId="12" borderId="35" xfId="0" applyFill="1" applyBorder="1" applyAlignment="1">
      <alignment vertical="center" wrapText="1"/>
    </xf>
    <xf numFmtId="0" fontId="0" fillId="12" borderId="44" xfId="0" applyFill="1" applyBorder="1" applyAlignment="1">
      <alignment vertical="center" wrapText="1"/>
    </xf>
    <xf numFmtId="49" fontId="0" fillId="0" borderId="0" xfId="0" applyNumberFormat="1" applyAlignment="1">
      <alignment wrapText="1"/>
    </xf>
    <xf numFmtId="0" fontId="72" fillId="0" borderId="0" xfId="0" applyFont="1"/>
    <xf numFmtId="0" fontId="26" fillId="12" borderId="13" xfId="0" applyFont="1" applyFill="1" applyBorder="1" applyAlignment="1">
      <alignment horizontal="center" vertical="top"/>
    </xf>
    <xf numFmtId="0" fontId="26" fillId="12" borderId="0" xfId="0" applyFont="1" applyFill="1" applyAlignment="1">
      <alignment horizontal="center" vertical="top"/>
    </xf>
    <xf numFmtId="0" fontId="26" fillId="12" borderId="18" xfId="0" applyFont="1" applyFill="1" applyBorder="1" applyAlignment="1">
      <alignment horizontal="center" vertical="top"/>
    </xf>
    <xf numFmtId="0" fontId="51" fillId="12" borderId="0" xfId="0" applyFont="1" applyFill="1" applyAlignment="1">
      <alignment horizontal="center" vertical="top"/>
    </xf>
    <xf numFmtId="0" fontId="51" fillId="12" borderId="13" xfId="0" applyFont="1" applyFill="1" applyBorder="1" applyAlignment="1">
      <alignment horizontal="center" vertical="top"/>
    </xf>
    <xf numFmtId="0" fontId="51" fillId="12" borderId="18" xfId="0" applyFont="1" applyFill="1" applyBorder="1" applyAlignment="1">
      <alignment horizontal="center" vertical="top"/>
    </xf>
    <xf numFmtId="0" fontId="26" fillId="16" borderId="0" xfId="0" applyFont="1" applyFill="1" applyAlignment="1">
      <alignment horizontal="center" vertical="top"/>
    </xf>
    <xf numFmtId="0" fontId="26" fillId="16" borderId="18" xfId="0" applyFont="1" applyFill="1" applyBorder="1" applyAlignment="1">
      <alignment horizontal="center" vertical="top"/>
    </xf>
    <xf numFmtId="0" fontId="0" fillId="12" borderId="39" xfId="0" applyFill="1" applyBorder="1" applyAlignment="1">
      <alignment vertical="center" wrapText="1"/>
    </xf>
    <xf numFmtId="0" fontId="0" fillId="12" borderId="36" xfId="0" applyFill="1" applyBorder="1" applyAlignment="1">
      <alignment vertical="center" wrapText="1"/>
    </xf>
    <xf numFmtId="0" fontId="0" fillId="12" borderId="43" xfId="0" applyFill="1" applyBorder="1" applyAlignment="1">
      <alignment vertical="center" wrapText="1"/>
    </xf>
    <xf numFmtId="0" fontId="0" fillId="0" borderId="0" xfId="0" applyAlignment="1">
      <alignment horizontal="center" wrapText="1"/>
    </xf>
    <xf numFmtId="0" fontId="0" fillId="0" borderId="39" xfId="0" applyBorder="1" applyAlignment="1">
      <alignment vertical="center" wrapText="1"/>
    </xf>
    <xf numFmtId="0" fontId="0" fillId="0" borderId="36" xfId="0" applyBorder="1" applyAlignment="1">
      <alignment vertical="center" wrapText="1"/>
    </xf>
    <xf numFmtId="0" fontId="0" fillId="0" borderId="43" xfId="0" applyBorder="1" applyAlignment="1">
      <alignment vertical="center" wrapText="1"/>
    </xf>
    <xf numFmtId="0" fontId="0" fillId="0" borderId="40" xfId="0" applyBorder="1" applyAlignment="1">
      <alignment vertical="center" wrapText="1"/>
    </xf>
    <xf numFmtId="0" fontId="0" fillId="0" borderId="37" xfId="0" applyBorder="1" applyAlignment="1">
      <alignment vertical="center" wrapText="1"/>
    </xf>
    <xf numFmtId="0" fontId="0" fillId="0" borderId="42" xfId="0" applyBorder="1" applyAlignment="1">
      <alignment vertical="center" wrapText="1"/>
    </xf>
    <xf numFmtId="0" fontId="6" fillId="0" borderId="0" xfId="0" applyFont="1" applyAlignment="1">
      <alignment horizontal="left" vertical="center" wrapText="1"/>
    </xf>
    <xf numFmtId="0" fontId="4" fillId="5" borderId="41"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vertical="center"/>
    </xf>
    <xf numFmtId="0" fontId="54" fillId="12" borderId="0" xfId="0" applyFont="1" applyFill="1" applyAlignment="1">
      <alignment horizontal="center" vertical="center" wrapText="1"/>
    </xf>
    <xf numFmtId="0" fontId="63" fillId="0" borderId="5" xfId="0" applyFont="1" applyBorder="1" applyAlignment="1">
      <alignment wrapText="1"/>
    </xf>
    <xf numFmtId="0" fontId="63" fillId="0" borderId="8" xfId="0" applyFont="1" applyBorder="1" applyAlignment="1">
      <alignment wrapText="1"/>
    </xf>
    <xf numFmtId="0" fontId="0" fillId="2" borderId="1" xfId="0" applyFill="1" applyBorder="1"/>
    <xf numFmtId="0" fontId="0" fillId="2" borderId="2" xfId="0" applyFill="1" applyBorder="1"/>
    <xf numFmtId="0" fontId="0" fillId="2" borderId="4" xfId="0" applyFill="1" applyBorder="1"/>
    <xf numFmtId="0" fontId="0" fillId="2" borderId="6" xfId="0" applyFill="1" applyBorder="1"/>
    <xf numFmtId="0" fontId="0" fillId="2" borderId="7" xfId="0" applyFill="1" applyBorder="1"/>
    <xf numFmtId="0" fontId="12" fillId="12" borderId="0" xfId="0" applyFont="1" applyFill="1"/>
    <xf numFmtId="0" fontId="0" fillId="12" borderId="0" xfId="0" applyFill="1"/>
    <xf numFmtId="0" fontId="14" fillId="12" borderId="0" xfId="0" applyFont="1" applyFill="1"/>
    <xf numFmtId="0" fontId="48" fillId="4" borderId="0" xfId="0" applyFont="1" applyFill="1" applyAlignment="1">
      <alignment wrapText="1"/>
    </xf>
    <xf numFmtId="0" fontId="0" fillId="0" borderId="0" xfId="0" applyAlignment="1">
      <alignment horizontal="center"/>
    </xf>
    <xf numFmtId="0" fontId="48" fillId="2" borderId="76" xfId="0" applyFont="1" applyFill="1" applyBorder="1" applyAlignment="1">
      <alignment horizontal="center" vertical="center" wrapText="1"/>
    </xf>
    <xf numFmtId="0" fontId="48" fillId="2" borderId="77" xfId="0" applyFont="1" applyFill="1" applyBorder="1" applyAlignment="1">
      <alignment horizontal="center" vertical="center" wrapText="1"/>
    </xf>
    <xf numFmtId="0" fontId="41" fillId="13" borderId="77" xfId="0" applyFont="1" applyFill="1" applyBorder="1" applyAlignment="1">
      <alignment horizontal="center" vertical="center" wrapText="1"/>
    </xf>
    <xf numFmtId="0" fontId="41" fillId="13" borderId="78" xfId="0" applyFont="1" applyFill="1" applyBorder="1" applyAlignment="1">
      <alignment horizontal="center" vertical="center" wrapText="1"/>
    </xf>
    <xf numFmtId="0" fontId="0" fillId="0" borderId="79" xfId="0" applyBorder="1" applyAlignment="1">
      <alignment wrapText="1"/>
    </xf>
    <xf numFmtId="0" fontId="0" fillId="0" borderId="81" xfId="0" applyBorder="1" applyAlignment="1">
      <alignment horizontal="center" vertical="center" wrapText="1"/>
    </xf>
    <xf numFmtId="0" fontId="0" fillId="0" borderId="81" xfId="0" applyBorder="1" applyAlignment="1">
      <alignment horizontal="center" wrapText="1"/>
    </xf>
    <xf numFmtId="0" fontId="0" fillId="0" borderId="83" xfId="0" applyBorder="1" applyAlignment="1">
      <alignment wrapText="1"/>
    </xf>
    <xf numFmtId="0" fontId="48" fillId="2" borderId="84" xfId="0" applyFont="1" applyFill="1" applyBorder="1" applyAlignment="1">
      <alignment horizontal="center" vertical="center" wrapText="1"/>
    </xf>
    <xf numFmtId="0" fontId="57" fillId="3" borderId="0" xfId="0" applyFont="1" applyFill="1"/>
    <xf numFmtId="0" fontId="5" fillId="2" borderId="85" xfId="0" applyFont="1" applyFill="1" applyBorder="1" applyAlignment="1">
      <alignment wrapText="1"/>
    </xf>
    <xf numFmtId="0" fontId="20" fillId="2" borderId="79" xfId="0" applyFont="1" applyFill="1" applyBorder="1" applyAlignment="1">
      <alignment horizontal="center" vertical="center"/>
    </xf>
    <xf numFmtId="0" fontId="57" fillId="5" borderId="82" xfId="0" applyFont="1" applyFill="1" applyBorder="1"/>
    <xf numFmtId="0" fontId="0" fillId="0" borderId="79" xfId="0" applyBorder="1"/>
    <xf numFmtId="0" fontId="57" fillId="5" borderId="80" xfId="0" applyFont="1" applyFill="1" applyBorder="1"/>
    <xf numFmtId="0" fontId="0" fillId="0" borderId="81" xfId="0" applyBorder="1"/>
    <xf numFmtId="0" fontId="0" fillId="0" borderId="83" xfId="0" applyBorder="1"/>
    <xf numFmtId="0" fontId="80" fillId="12" borderId="0" xfId="0" applyFont="1" applyFill="1" applyAlignment="1">
      <alignment horizontal="center" vertical="top" wrapText="1"/>
    </xf>
    <xf numFmtId="0" fontId="81" fillId="3" borderId="0" xfId="0" applyFont="1" applyFill="1" applyAlignment="1">
      <alignment horizontal="left" vertical="top"/>
    </xf>
    <xf numFmtId="0" fontId="83" fillId="3" borderId="0" xfId="0" applyFont="1" applyFill="1" applyAlignment="1">
      <alignment horizontal="left" vertical="center"/>
    </xf>
    <xf numFmtId="0" fontId="84" fillId="3" borderId="0" xfId="0" applyFont="1" applyFill="1" applyAlignment="1">
      <alignment horizontal="left" vertical="top"/>
    </xf>
    <xf numFmtId="0" fontId="82" fillId="3" borderId="0" xfId="0" applyFont="1" applyFill="1" applyAlignment="1">
      <alignment horizontal="left"/>
    </xf>
    <xf numFmtId="0" fontId="82" fillId="3" borderId="0" xfId="0" applyFont="1" applyFill="1" applyAlignment="1">
      <alignment horizontal="left" vertical="top" wrapText="1"/>
    </xf>
    <xf numFmtId="0" fontId="84" fillId="3" borderId="0" xfId="0" applyFont="1" applyFill="1" applyAlignment="1">
      <alignment horizontal="left"/>
    </xf>
    <xf numFmtId="0" fontId="85" fillId="3" borderId="0" xfId="1" applyFont="1" applyFill="1" applyAlignment="1">
      <alignment horizontal="left" vertical="center" wrapText="1"/>
    </xf>
    <xf numFmtId="0" fontId="86" fillId="3" borderId="0" xfId="0" applyFont="1" applyFill="1" applyAlignment="1">
      <alignment horizontal="left" vertical="center"/>
    </xf>
    <xf numFmtId="0" fontId="34" fillId="0" borderId="0" xfId="0" applyFont="1" applyAlignment="1">
      <alignment horizontal="center" vertical="center"/>
    </xf>
    <xf numFmtId="0" fontId="20" fillId="2" borderId="0" xfId="0" applyFont="1" applyFill="1" applyAlignment="1">
      <alignment horizontal="center" vertical="center" wrapText="1"/>
    </xf>
    <xf numFmtId="0" fontId="51" fillId="17" borderId="0" xfId="0" applyFont="1" applyFill="1" applyAlignment="1">
      <alignment horizontal="center" vertical="top"/>
    </xf>
    <xf numFmtId="0" fontId="51" fillId="6" borderId="71" xfId="0" applyFont="1" applyFill="1" applyBorder="1" applyAlignment="1">
      <alignment horizontal="center" vertical="top"/>
    </xf>
    <xf numFmtId="0" fontId="26" fillId="18" borderId="0" xfId="0" applyFont="1" applyFill="1" applyAlignment="1">
      <alignment horizontal="center" vertical="top"/>
    </xf>
    <xf numFmtId="0" fontId="26" fillId="17" borderId="0" xfId="0" applyFont="1" applyFill="1" applyAlignment="1">
      <alignment horizontal="center" vertical="top"/>
    </xf>
    <xf numFmtId="0" fontId="26" fillId="16" borderId="71" xfId="0" applyFont="1" applyFill="1" applyBorder="1" applyAlignment="1">
      <alignment horizontal="center" vertical="top"/>
    </xf>
    <xf numFmtId="0" fontId="26" fillId="12" borderId="71" xfId="0" applyFont="1" applyFill="1" applyBorder="1" applyAlignment="1">
      <alignment horizontal="center" vertical="top"/>
    </xf>
    <xf numFmtId="0" fontId="26" fillId="14" borderId="0" xfId="0" applyFont="1" applyFill="1" applyAlignment="1">
      <alignment horizontal="center" vertical="top"/>
    </xf>
    <xf numFmtId="0" fontId="0" fillId="0" borderId="79" xfId="0" applyBorder="1" applyAlignment="1">
      <alignment vertical="center" wrapText="1"/>
    </xf>
    <xf numFmtId="0" fontId="0" fillId="0" borderId="83" xfId="0" applyBorder="1" applyAlignment="1">
      <alignment vertical="center" wrapText="1"/>
    </xf>
    <xf numFmtId="0" fontId="28" fillId="6" borderId="73" xfId="0" applyFont="1" applyFill="1" applyBorder="1" applyAlignment="1">
      <alignment vertical="top" wrapText="1"/>
    </xf>
    <xf numFmtId="0" fontId="28" fillId="7" borderId="73" xfId="0" applyFont="1" applyFill="1" applyBorder="1" applyAlignment="1">
      <alignment vertical="top"/>
    </xf>
    <xf numFmtId="0" fontId="52" fillId="6" borderId="73" xfId="0" applyFont="1" applyFill="1" applyBorder="1" applyAlignment="1">
      <alignment vertical="top"/>
    </xf>
    <xf numFmtId="0" fontId="52" fillId="17" borderId="73" xfId="0" applyFont="1" applyFill="1" applyBorder="1" applyAlignment="1">
      <alignment vertical="top"/>
    </xf>
    <xf numFmtId="0" fontId="52" fillId="6" borderId="72" xfId="0" applyFont="1" applyFill="1" applyBorder="1" applyAlignment="1">
      <alignment vertical="top"/>
    </xf>
    <xf numFmtId="0" fontId="28" fillId="18" borderId="73" xfId="0" applyFont="1" applyFill="1" applyBorder="1" applyAlignment="1">
      <alignment vertical="top"/>
    </xf>
    <xf numFmtId="0" fontId="28" fillId="17" borderId="73" xfId="0" applyFont="1" applyFill="1" applyBorder="1" applyAlignment="1">
      <alignment vertical="top" wrapText="1"/>
    </xf>
    <xf numFmtId="0" fontId="26" fillId="12" borderId="89" xfId="0" applyFont="1" applyFill="1" applyBorder="1" applyAlignment="1">
      <alignment vertical="top" wrapText="1"/>
    </xf>
    <xf numFmtId="0" fontId="26" fillId="16" borderId="73" xfId="0" applyFont="1" applyFill="1" applyBorder="1" applyAlignment="1">
      <alignment vertical="top"/>
    </xf>
    <xf numFmtId="0" fontId="26" fillId="12" borderId="73" xfId="0" applyFont="1" applyFill="1" applyBorder="1" applyAlignment="1">
      <alignment vertical="top" wrapText="1"/>
    </xf>
    <xf numFmtId="0" fontId="26" fillId="16" borderId="73" xfId="0" applyFont="1" applyFill="1" applyBorder="1" applyAlignment="1">
      <alignment vertical="top" wrapText="1"/>
    </xf>
    <xf numFmtId="0" fontId="26" fillId="12" borderId="90" xfId="0" applyFont="1" applyFill="1" applyBorder="1" applyAlignment="1">
      <alignment vertical="top" wrapText="1"/>
    </xf>
    <xf numFmtId="0" fontId="51" fillId="12" borderId="73" xfId="0" applyFont="1" applyFill="1" applyBorder="1" applyAlignment="1">
      <alignment vertical="top" wrapText="1"/>
    </xf>
    <xf numFmtId="0" fontId="26" fillId="16" borderId="72" xfId="0" applyFont="1" applyFill="1" applyBorder="1" applyAlignment="1">
      <alignment vertical="top" wrapText="1"/>
    </xf>
    <xf numFmtId="0" fontId="26" fillId="12" borderId="89" xfId="0" applyFont="1" applyFill="1" applyBorder="1" applyAlignment="1">
      <alignment vertical="center" wrapText="1"/>
    </xf>
    <xf numFmtId="0" fontId="26" fillId="12" borderId="73" xfId="0" applyFont="1" applyFill="1" applyBorder="1" applyAlignment="1">
      <alignment vertical="center" wrapText="1"/>
    </xf>
    <xf numFmtId="0" fontId="26" fillId="12" borderId="90" xfId="0" applyFont="1" applyFill="1" applyBorder="1" applyAlignment="1">
      <alignment vertical="center" wrapText="1"/>
    </xf>
    <xf numFmtId="0" fontId="26" fillId="12" borderId="72" xfId="0" applyFont="1" applyFill="1" applyBorder="1" applyAlignment="1">
      <alignment vertical="center" wrapText="1"/>
    </xf>
    <xf numFmtId="0" fontId="26" fillId="16" borderId="90" xfId="0" applyFont="1" applyFill="1" applyBorder="1" applyAlignment="1">
      <alignment vertical="top" wrapText="1"/>
    </xf>
    <xf numFmtId="0" fontId="26" fillId="14" borderId="73" xfId="0" applyFont="1" applyFill="1" applyBorder="1" applyAlignment="1">
      <alignment vertical="top" wrapText="1"/>
    </xf>
    <xf numFmtId="0" fontId="51" fillId="12" borderId="89" xfId="0" applyFont="1" applyFill="1" applyBorder="1" applyAlignment="1">
      <alignment vertical="center" wrapText="1"/>
    </xf>
    <xf numFmtId="0" fontId="51" fillId="12" borderId="73" xfId="0" applyFont="1" applyFill="1" applyBorder="1"/>
    <xf numFmtId="0" fontId="51" fillId="12" borderId="73" xfId="0" applyFont="1" applyFill="1" applyBorder="1" applyAlignment="1">
      <alignment vertical="center" wrapText="1"/>
    </xf>
    <xf numFmtId="0" fontId="51" fillId="12" borderId="89" xfId="0" applyFont="1" applyFill="1" applyBorder="1" applyAlignment="1">
      <alignment vertical="top" wrapText="1"/>
    </xf>
    <xf numFmtId="0" fontId="51" fillId="12" borderId="90" xfId="0" applyFont="1" applyFill="1" applyBorder="1" applyAlignment="1">
      <alignment vertical="center" wrapText="1"/>
    </xf>
    <xf numFmtId="0" fontId="51" fillId="12" borderId="75" xfId="0" applyFont="1" applyFill="1" applyBorder="1" applyAlignment="1">
      <alignment vertical="top" wrapText="1"/>
    </xf>
    <xf numFmtId="0" fontId="51" fillId="12" borderId="74" xfId="0" applyFont="1" applyFill="1" applyBorder="1" applyAlignment="1">
      <alignment horizontal="center" vertical="top"/>
    </xf>
    <xf numFmtId="0" fontId="26" fillId="16" borderId="75" xfId="0" applyFont="1" applyFill="1" applyBorder="1" applyAlignment="1">
      <alignment vertical="top" wrapText="1"/>
    </xf>
    <xf numFmtId="0" fontId="26" fillId="16" borderId="74" xfId="0" applyFont="1" applyFill="1" applyBorder="1" applyAlignment="1">
      <alignment horizontal="center" vertical="top"/>
    </xf>
    <xf numFmtId="0" fontId="51" fillId="12" borderId="72" xfId="0" applyFont="1" applyFill="1" applyBorder="1" applyAlignment="1">
      <alignment vertical="center" wrapText="1"/>
    </xf>
    <xf numFmtId="0" fontId="51" fillId="12" borderId="71" xfId="0" applyFont="1" applyFill="1" applyBorder="1" applyAlignment="1">
      <alignment horizontal="center" vertical="top"/>
    </xf>
    <xf numFmtId="0" fontId="34" fillId="3" borderId="0" xfId="0" applyFont="1" applyFill="1" applyAlignment="1">
      <alignment wrapText="1"/>
    </xf>
    <xf numFmtId="164" fontId="35" fillId="3" borderId="0" xfId="9" applyFont="1" applyFill="1" applyAlignment="1">
      <alignment horizontal="center" vertical="top" wrapText="1"/>
    </xf>
    <xf numFmtId="0" fontId="31" fillId="19" borderId="20" xfId="0" applyFont="1" applyFill="1" applyBorder="1" applyAlignment="1">
      <alignment vertical="top" wrapText="1"/>
    </xf>
    <xf numFmtId="0" fontId="32" fillId="19" borderId="21" xfId="0" applyFont="1" applyFill="1" applyBorder="1" applyAlignment="1">
      <alignment horizontal="center" vertical="top"/>
    </xf>
    <xf numFmtId="0" fontId="33" fillId="19" borderId="21" xfId="0" applyFont="1" applyFill="1" applyBorder="1" applyAlignment="1">
      <alignment horizontal="center" vertical="top"/>
    </xf>
    <xf numFmtId="0" fontId="55" fillId="2" borderId="6"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0" fillId="0" borderId="91" xfId="0" applyBorder="1" applyAlignment="1">
      <alignment wrapText="1"/>
    </xf>
    <xf numFmtId="0" fontId="0" fillId="0" borderId="92" xfId="0" applyBorder="1" applyAlignment="1">
      <alignment wrapText="1"/>
    </xf>
    <xf numFmtId="0" fontId="40" fillId="15" borderId="96" xfId="0" applyFont="1" applyFill="1" applyBorder="1" applyAlignment="1">
      <alignment horizontal="left" vertical="center" wrapText="1" indent="1"/>
    </xf>
    <xf numFmtId="0" fontId="40" fillId="15" borderId="97" xfId="0" applyFont="1" applyFill="1" applyBorder="1" applyAlignment="1">
      <alignment horizontal="left" vertical="center" wrapText="1" indent="1"/>
    </xf>
    <xf numFmtId="0" fontId="40" fillId="15" borderId="98" xfId="0" applyFont="1" applyFill="1" applyBorder="1" applyAlignment="1">
      <alignment horizontal="left" vertical="center" wrapText="1" indent="1"/>
    </xf>
    <xf numFmtId="0" fontId="22" fillId="15" borderId="97" xfId="0" applyFont="1" applyFill="1" applyBorder="1" applyAlignment="1">
      <alignment horizontal="left" vertical="center" wrapText="1" indent="1"/>
    </xf>
    <xf numFmtId="0" fontId="40" fillId="15" borderId="97" xfId="0" applyFont="1" applyFill="1" applyBorder="1" applyAlignment="1">
      <alignment horizontal="left" vertical="center" indent="1"/>
    </xf>
    <xf numFmtId="0" fontId="40" fillId="15" borderId="97" xfId="0" applyFont="1" applyFill="1" applyBorder="1" applyAlignment="1">
      <alignment vertical="center" wrapText="1" indent="1"/>
    </xf>
    <xf numFmtId="0" fontId="22" fillId="15" borderId="96" xfId="0" applyFont="1" applyFill="1" applyBorder="1" applyAlignment="1">
      <alignment horizontal="left" vertical="center" wrapText="1" indent="1"/>
    </xf>
    <xf numFmtId="0" fontId="40" fillId="15" borderId="98" xfId="0" applyFont="1" applyFill="1" applyBorder="1" applyAlignment="1">
      <alignment horizontal="left" vertical="center" indent="1"/>
    </xf>
    <xf numFmtId="0" fontId="40" fillId="15" borderId="102" xfId="0" applyFont="1" applyFill="1" applyBorder="1" applyAlignment="1">
      <alignment horizontal="left" vertical="center" wrapText="1" indent="1"/>
    </xf>
    <xf numFmtId="0" fontId="40" fillId="15" borderId="93" xfId="0" applyFont="1" applyFill="1" applyBorder="1" applyAlignment="1">
      <alignment vertical="center" wrapText="1" indent="1"/>
    </xf>
    <xf numFmtId="0" fontId="65" fillId="15" borderId="93" xfId="0" applyFont="1" applyFill="1" applyBorder="1" applyAlignment="1">
      <alignment horizontal="left" vertical="center" wrapText="1" indent="1"/>
    </xf>
    <xf numFmtId="0" fontId="40" fillId="15" borderId="93" xfId="0" applyFont="1" applyFill="1" applyBorder="1" applyAlignment="1">
      <alignment horizontal="left" vertical="center" wrapText="1" indent="1"/>
    </xf>
    <xf numFmtId="0" fontId="40" fillId="15" borderId="96" xfId="0" applyFont="1" applyFill="1" applyBorder="1" applyAlignment="1">
      <alignment vertical="center" wrapText="1" indent="1"/>
    </xf>
    <xf numFmtId="0" fontId="40" fillId="15" borderId="98" xfId="0" applyFont="1" applyFill="1" applyBorder="1" applyAlignment="1">
      <alignment vertical="center" wrapText="1" indent="1"/>
    </xf>
    <xf numFmtId="0" fontId="20" fillId="0" borderId="0" xfId="0" applyFont="1" applyAlignment="1">
      <alignment horizontal="center" wrapText="1"/>
    </xf>
    <xf numFmtId="0" fontId="88" fillId="0" borderId="0" xfId="0" applyFont="1" applyAlignment="1">
      <alignment horizontal="left" wrapText="1"/>
    </xf>
    <xf numFmtId="0" fontId="20" fillId="2" borderId="0" xfId="0" applyFont="1" applyFill="1" applyAlignment="1">
      <alignment horizontal="left" vertical="center" wrapText="1"/>
    </xf>
    <xf numFmtId="0" fontId="16" fillId="0" borderId="0" xfId="1" applyFill="1" applyAlignment="1">
      <alignment wrapText="1"/>
    </xf>
    <xf numFmtId="0" fontId="0" fillId="0" borderId="93" xfId="0" applyBorder="1" applyAlignment="1">
      <alignment wrapText="1"/>
    </xf>
    <xf numFmtId="0" fontId="34" fillId="0" borderId="93" xfId="9" applyNumberFormat="1" applyFont="1" applyFill="1" applyBorder="1" applyAlignment="1">
      <alignment horizontal="right" wrapText="1"/>
    </xf>
    <xf numFmtId="0" fontId="0" fillId="0" borderId="93" xfId="0" applyBorder="1"/>
    <xf numFmtId="0" fontId="0" fillId="0" borderId="93" xfId="0" applyBorder="1" applyAlignment="1">
      <alignment horizontal="left" wrapText="1"/>
    </xf>
    <xf numFmtId="0" fontId="17" fillId="0" borderId="93" xfId="6" applyBorder="1" applyAlignment="1">
      <alignment horizontal="left" wrapText="1"/>
    </xf>
    <xf numFmtId="0" fontId="22" fillId="0" borderId="93" xfId="0" applyFont="1" applyBorder="1" applyAlignment="1">
      <alignment wrapText="1"/>
    </xf>
    <xf numFmtId="0" fontId="22" fillId="0" borderId="93" xfId="0" applyFont="1" applyBorder="1"/>
    <xf numFmtId="0" fontId="5" fillId="4" borderId="93" xfId="0" applyFont="1" applyFill="1" applyBorder="1" applyAlignment="1">
      <alignment horizontal="center" vertical="center" wrapText="1"/>
    </xf>
    <xf numFmtId="0" fontId="40" fillId="0" borderId="93" xfId="0" applyFont="1" applyBorder="1" applyAlignment="1">
      <alignment wrapText="1"/>
    </xf>
    <xf numFmtId="0" fontId="47" fillId="12" borderId="93" xfId="2" applyFont="1" applyFill="1" applyBorder="1" applyAlignment="1">
      <alignment wrapText="1"/>
    </xf>
    <xf numFmtId="0" fontId="40" fillId="0" borderId="105" xfId="0" applyFont="1" applyBorder="1" applyAlignment="1">
      <alignment wrapText="1"/>
    </xf>
    <xf numFmtId="0" fontId="30" fillId="5" borderId="0" xfId="0" applyFont="1" applyFill="1" applyAlignment="1">
      <alignment horizontal="center" vertical="center" wrapText="1"/>
    </xf>
    <xf numFmtId="0" fontId="45" fillId="0" borderId="0" xfId="0" applyFont="1" applyAlignment="1">
      <alignment horizontal="center" vertical="center" wrapText="1"/>
    </xf>
    <xf numFmtId="0" fontId="0" fillId="15" borderId="25" xfId="0" applyFill="1" applyBorder="1" applyAlignment="1">
      <alignment wrapText="1"/>
    </xf>
    <xf numFmtId="0" fontId="0" fillId="15" borderId="22" xfId="0" applyFill="1" applyBorder="1" applyAlignment="1">
      <alignment wrapText="1"/>
    </xf>
    <xf numFmtId="0" fontId="0" fillId="15" borderId="28" xfId="0" applyFill="1" applyBorder="1" applyAlignment="1">
      <alignment wrapText="1"/>
    </xf>
    <xf numFmtId="0" fontId="0" fillId="15" borderId="26" xfId="0" applyFill="1" applyBorder="1" applyAlignment="1">
      <alignment wrapText="1"/>
    </xf>
    <xf numFmtId="0" fontId="0" fillId="15" borderId="38" xfId="0" applyFill="1" applyBorder="1" applyAlignment="1">
      <alignment wrapText="1"/>
    </xf>
    <xf numFmtId="0" fontId="4" fillId="5" borderId="0" xfId="0" applyFont="1" applyFill="1" applyAlignment="1">
      <alignment horizontal="center" vertical="center" wrapText="1"/>
    </xf>
    <xf numFmtId="0" fontId="89" fillId="0" borderId="0" xfId="0" applyFont="1" applyAlignment="1">
      <alignment wrapText="1"/>
    </xf>
    <xf numFmtId="9" fontId="89" fillId="0" borderId="0" xfId="0" applyNumberFormat="1" applyFont="1" applyAlignment="1">
      <alignment wrapText="1"/>
    </xf>
    <xf numFmtId="0" fontId="0" fillId="12" borderId="28" xfId="0" applyFill="1" applyBorder="1" applyAlignment="1">
      <alignment wrapText="1"/>
    </xf>
    <xf numFmtId="0" fontId="1" fillId="0" borderId="0" xfId="0" applyFont="1" applyAlignment="1">
      <alignment wrapText="1"/>
    </xf>
    <xf numFmtId="0" fontId="31" fillId="5" borderId="113" xfId="0" applyFont="1" applyFill="1" applyBorder="1" applyAlignment="1">
      <alignment horizontal="center" vertical="center" wrapText="1"/>
    </xf>
    <xf numFmtId="0" fontId="51" fillId="6" borderId="16" xfId="0" applyFont="1" applyFill="1" applyBorder="1" applyAlignment="1">
      <alignment vertical="top" wrapText="1"/>
    </xf>
    <xf numFmtId="0" fontId="51" fillId="7" borderId="16" xfId="0" applyFont="1" applyFill="1" applyBorder="1" applyAlignment="1">
      <alignment vertical="top" wrapText="1"/>
    </xf>
    <xf numFmtId="0" fontId="51" fillId="7" borderId="0" xfId="0" applyFont="1" applyFill="1" applyAlignment="1">
      <alignment horizontal="center" vertical="top"/>
    </xf>
    <xf numFmtId="0" fontId="22" fillId="5" borderId="19" xfId="0" applyFont="1" applyFill="1" applyBorder="1" applyAlignment="1">
      <alignment horizontal="right" wrapText="1"/>
    </xf>
    <xf numFmtId="0" fontId="87" fillId="11" borderId="0" xfId="0" applyFont="1" applyFill="1" applyAlignment="1">
      <alignment horizontal="left" wrapText="1"/>
    </xf>
    <xf numFmtId="0" fontId="0" fillId="0" borderId="93" xfId="4" applyFont="1" applyBorder="1" applyAlignment="1">
      <alignment wrapText="1"/>
    </xf>
    <xf numFmtId="0" fontId="0" fillId="0" borderId="93" xfId="6" applyFont="1" applyBorder="1" applyAlignment="1">
      <alignment wrapText="1"/>
    </xf>
    <xf numFmtId="0" fontId="91" fillId="0" borderId="93" xfId="0" applyFont="1" applyBorder="1" applyAlignment="1">
      <alignment wrapText="1"/>
    </xf>
    <xf numFmtId="0" fontId="0" fillId="0" borderId="93" xfId="6" applyFont="1" applyBorder="1" applyAlignment="1">
      <alignment horizontal="left" wrapText="1"/>
    </xf>
    <xf numFmtId="0" fontId="0" fillId="0" borderId="93" xfId="6" applyFont="1" applyBorder="1" applyAlignment="1">
      <alignment horizontal="left" vertical="top" wrapText="1"/>
    </xf>
    <xf numFmtId="0" fontId="0" fillId="12" borderId="93" xfId="0" applyFill="1" applyBorder="1" applyAlignment="1">
      <alignment wrapText="1"/>
    </xf>
    <xf numFmtId="0" fontId="0" fillId="15" borderId="26" xfId="0" applyFill="1" applyBorder="1" applyAlignment="1">
      <alignment vertical="center" wrapText="1"/>
    </xf>
    <xf numFmtId="0" fontId="0" fillId="15" borderId="38" xfId="0" applyFill="1" applyBorder="1" applyAlignment="1">
      <alignment vertical="center" wrapText="1"/>
    </xf>
    <xf numFmtId="0" fontId="0" fillId="15" borderId="29" xfId="0" applyFill="1" applyBorder="1" applyAlignment="1">
      <alignment vertical="center" wrapText="1"/>
    </xf>
    <xf numFmtId="0" fontId="68" fillId="15" borderId="6" xfId="0" applyFont="1" applyFill="1" applyBorder="1" applyAlignment="1">
      <alignment horizontal="center" vertical="center" wrapText="1"/>
    </xf>
    <xf numFmtId="0" fontId="68" fillId="15" borderId="4" xfId="0" applyFont="1" applyFill="1" applyBorder="1" applyAlignment="1">
      <alignment horizontal="center" vertical="center" wrapText="1"/>
    </xf>
    <xf numFmtId="0" fontId="62" fillId="15" borderId="9" xfId="0" applyFont="1" applyFill="1" applyBorder="1" applyAlignment="1">
      <alignment horizontal="center" vertical="center" wrapText="1"/>
    </xf>
    <xf numFmtId="0" fontId="0" fillId="15" borderId="52" xfId="0" applyFill="1" applyBorder="1" applyAlignment="1">
      <alignment vertical="center" wrapText="1"/>
    </xf>
    <xf numFmtId="0" fontId="68" fillId="15" borderId="10" xfId="0" applyFont="1" applyFill="1" applyBorder="1" applyAlignment="1">
      <alignment horizontal="center" vertical="center" wrapText="1"/>
    </xf>
    <xf numFmtId="0" fontId="0" fillId="15" borderId="35" xfId="0" applyFill="1" applyBorder="1" applyAlignment="1">
      <alignment vertical="center" wrapText="1"/>
    </xf>
    <xf numFmtId="0" fontId="68" fillId="15" borderId="11" xfId="0" applyFont="1" applyFill="1" applyBorder="1" applyAlignment="1">
      <alignment horizontal="center" vertical="center" wrapText="1"/>
    </xf>
    <xf numFmtId="0" fontId="0" fillId="15" borderId="53" xfId="0" applyFill="1" applyBorder="1" applyAlignment="1">
      <alignment vertical="center" wrapText="1"/>
    </xf>
    <xf numFmtId="0" fontId="69" fillId="15" borderId="0" xfId="0" applyFont="1" applyFill="1" applyAlignment="1">
      <alignment vertical="center" wrapText="1"/>
    </xf>
    <xf numFmtId="0" fontId="77" fillId="12" borderId="93" xfId="0" applyFont="1" applyFill="1" applyBorder="1" applyAlignment="1">
      <alignment wrapText="1"/>
    </xf>
    <xf numFmtId="0" fontId="22" fillId="12" borderId="93" xfId="0" applyFont="1" applyFill="1" applyBorder="1" applyAlignment="1">
      <alignment wrapText="1"/>
    </xf>
    <xf numFmtId="0" fontId="10" fillId="12" borderId="0" xfId="0" applyFont="1" applyFill="1" applyAlignment="1">
      <alignment horizontal="center" vertical="center" wrapText="1"/>
    </xf>
    <xf numFmtId="0" fontId="10" fillId="2" borderId="115" xfId="0" applyFont="1" applyFill="1" applyBorder="1" applyAlignment="1">
      <alignment horizontal="center" vertical="center" wrapText="1"/>
    </xf>
    <xf numFmtId="0" fontId="10" fillId="2" borderId="116"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0" fillId="0" borderId="119" xfId="0" applyBorder="1" applyAlignment="1">
      <alignment wrapText="1"/>
    </xf>
    <xf numFmtId="0" fontId="34" fillId="0" borderId="119" xfId="9" applyNumberFormat="1" applyFont="1" applyFill="1" applyBorder="1" applyAlignment="1">
      <alignment horizontal="right"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2" borderId="0" xfId="0" applyFont="1" applyFill="1" applyAlignment="1">
      <alignment horizontal="center" vertical="center" wrapText="1"/>
    </xf>
    <xf numFmtId="0" fontId="71" fillId="9" borderId="30" xfId="0" applyFont="1" applyFill="1" applyBorder="1" applyAlignment="1">
      <alignment horizontal="center" vertical="center" wrapText="1"/>
    </xf>
    <xf numFmtId="0" fontId="71" fillId="9" borderId="31" xfId="0" applyFont="1" applyFill="1" applyBorder="1" applyAlignment="1">
      <alignment horizontal="center" vertical="center" wrapText="1"/>
    </xf>
    <xf numFmtId="0" fontId="71" fillId="9" borderId="51" xfId="0" applyFont="1" applyFill="1" applyBorder="1" applyAlignment="1">
      <alignment horizontal="center" vertical="center" wrapText="1"/>
    </xf>
    <xf numFmtId="0" fontId="84" fillId="3" borderId="0" xfId="0" applyFont="1" applyFill="1" applyAlignment="1">
      <alignment horizontal="left" vertical="center" wrapText="1"/>
    </xf>
    <xf numFmtId="0" fontId="74" fillId="2" borderId="0" xfId="0" applyFont="1" applyFill="1" applyAlignment="1">
      <alignment horizontal="left" wrapText="1"/>
    </xf>
    <xf numFmtId="0" fontId="0" fillId="2" borderId="0" xfId="0" applyFill="1" applyAlignment="1">
      <alignment horizontal="left" wrapText="1"/>
    </xf>
    <xf numFmtId="0" fontId="74" fillId="2" borderId="0" xfId="0" applyFont="1" applyFill="1" applyAlignment="1">
      <alignment horizontal="center" wrapText="1"/>
    </xf>
    <xf numFmtId="0" fontId="0" fillId="2" borderId="0" xfId="0" applyFill="1" applyAlignment="1">
      <alignment horizontal="center" wrapText="1"/>
    </xf>
    <xf numFmtId="0" fontId="79" fillId="2" borderId="0" xfId="1" applyFont="1" applyFill="1" applyAlignment="1">
      <alignment horizontal="center"/>
    </xf>
    <xf numFmtId="0" fontId="0" fillId="4" borderId="0" xfId="0" applyFill="1" applyAlignment="1">
      <alignment horizontal="center"/>
    </xf>
    <xf numFmtId="0" fontId="81" fillId="3" borderId="0" xfId="0" applyFont="1" applyFill="1" applyAlignment="1">
      <alignment horizontal="left" vertical="center"/>
    </xf>
    <xf numFmtId="0" fontId="84" fillId="3" borderId="0" xfId="0" applyFont="1" applyFill="1" applyAlignment="1">
      <alignment horizontal="left"/>
    </xf>
    <xf numFmtId="0" fontId="81" fillId="3" borderId="0" xfId="0" applyFont="1" applyFill="1" applyAlignment="1">
      <alignment horizontal="left"/>
    </xf>
    <xf numFmtId="0" fontId="74" fillId="2" borderId="0" xfId="0" applyFont="1" applyFill="1" applyAlignment="1">
      <alignment horizontal="left" vertical="center" wrapText="1"/>
    </xf>
    <xf numFmtId="0" fontId="0" fillId="5" borderId="7" xfId="0" applyFill="1" applyBorder="1" applyAlignment="1">
      <alignment horizontal="center"/>
    </xf>
    <xf numFmtId="0" fontId="0" fillId="3" borderId="0" xfId="0" applyFill="1" applyAlignment="1">
      <alignment horizontal="center"/>
    </xf>
    <xf numFmtId="0" fontId="74"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79" fillId="2" borderId="0" xfId="1" applyFont="1" applyFill="1" applyAlignment="1">
      <alignment horizontal="center" vertical="center" wrapText="1"/>
    </xf>
    <xf numFmtId="0" fontId="79" fillId="2" borderId="0" xfId="1" applyFont="1" applyFill="1" applyAlignment="1">
      <alignment horizontal="center" vertical="center"/>
    </xf>
    <xf numFmtId="0" fontId="73" fillId="4" borderId="76" xfId="0" applyFont="1" applyFill="1" applyBorder="1" applyAlignment="1">
      <alignment horizontal="center" vertical="top"/>
    </xf>
    <xf numFmtId="0" fontId="3" fillId="4" borderId="77" xfId="0" applyFont="1" applyFill="1" applyBorder="1" applyAlignment="1">
      <alignment horizontal="center" vertical="top"/>
    </xf>
    <xf numFmtId="0" fontId="3" fillId="4" borderId="78" xfId="0" applyFont="1" applyFill="1" applyBorder="1" applyAlignment="1">
      <alignment horizontal="center" vertical="top"/>
    </xf>
    <xf numFmtId="49" fontId="32" fillId="9" borderId="48" xfId="0" applyNumberFormat="1" applyFont="1" applyFill="1" applyBorder="1" applyAlignment="1">
      <alignment horizontal="left" vertical="top" wrapText="1"/>
    </xf>
    <xf numFmtId="49" fontId="63" fillId="9" borderId="49" xfId="0" applyNumberFormat="1" applyFont="1" applyFill="1" applyBorder="1" applyAlignment="1">
      <alignment horizontal="left" vertical="top" wrapText="1"/>
    </xf>
    <xf numFmtId="49" fontId="63" fillId="9" borderId="50" xfId="0" applyNumberFormat="1" applyFont="1" applyFill="1" applyBorder="1" applyAlignment="1">
      <alignment horizontal="left" vertical="top" wrapText="1"/>
    </xf>
    <xf numFmtId="0" fontId="21" fillId="2" borderId="0" xfId="0" applyFont="1" applyFill="1" applyAlignment="1">
      <alignment horizontal="center" vertical="center"/>
    </xf>
    <xf numFmtId="0" fontId="0" fillId="2" borderId="0" xfId="0" applyFill="1" applyAlignment="1">
      <alignment horizontal="center" vertical="center"/>
    </xf>
    <xf numFmtId="0" fontId="32" fillId="9" borderId="1"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0" xfId="0" applyFill="1" applyAlignment="1">
      <alignment horizontal="center" vertical="center" wrapText="1"/>
    </xf>
    <xf numFmtId="0" fontId="0" fillId="9" borderId="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0" fillId="9" borderId="8" xfId="0" applyFill="1" applyBorder="1" applyAlignment="1">
      <alignment horizontal="center" vertical="center" wrapText="1"/>
    </xf>
    <xf numFmtId="0" fontId="5" fillId="2" borderId="0" xfId="0" applyFont="1" applyFill="1" applyAlignment="1">
      <alignment horizontal="right"/>
    </xf>
    <xf numFmtId="0" fontId="5" fillId="2" borderId="16" xfId="0" applyFont="1" applyFill="1" applyBorder="1" applyAlignment="1">
      <alignment horizontal="right"/>
    </xf>
    <xf numFmtId="0" fontId="0" fillId="5" borderId="18" xfId="0" applyFill="1" applyBorder="1" applyAlignment="1">
      <alignment horizontal="right"/>
    </xf>
    <xf numFmtId="0" fontId="0" fillId="5" borderId="19" xfId="0" applyFill="1" applyBorder="1" applyAlignment="1">
      <alignment horizontal="right"/>
    </xf>
    <xf numFmtId="0" fontId="22" fillId="5" borderId="18" xfId="0" applyFont="1" applyFill="1" applyBorder="1" applyAlignment="1">
      <alignment horizontal="right"/>
    </xf>
    <xf numFmtId="0" fontId="22" fillId="5" borderId="19" xfId="0" applyFont="1" applyFill="1" applyBorder="1" applyAlignment="1">
      <alignment horizontal="right"/>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8" xfId="0" applyFont="1" applyFill="1" applyBorder="1" applyAlignment="1">
      <alignment horizontal="center" vertical="center" wrapText="1"/>
    </xf>
    <xf numFmtId="0" fontId="42" fillId="11" borderId="0" xfId="0" applyFont="1" applyFill="1" applyAlignment="1">
      <alignment horizontal="left" vertical="top" wrapText="1"/>
    </xf>
    <xf numFmtId="0" fontId="38" fillId="11" borderId="0" xfId="0" applyFont="1" applyFill="1" applyAlignment="1">
      <alignment horizontal="left" vertical="top" wrapText="1"/>
    </xf>
    <xf numFmtId="0" fontId="37" fillId="11" borderId="0" xfId="0" applyFont="1" applyFill="1" applyAlignment="1">
      <alignment horizontal="left" vertical="top" wrapText="1"/>
    </xf>
    <xf numFmtId="0" fontId="37" fillId="11" borderId="13" xfId="0" applyFont="1" applyFill="1" applyBorder="1" applyAlignment="1">
      <alignment horizontal="left" vertical="top" wrapText="1"/>
    </xf>
    <xf numFmtId="0" fontId="39" fillId="0" borderId="12" xfId="0" applyFont="1" applyBorder="1" applyAlignment="1">
      <alignment vertical="center"/>
    </xf>
    <xf numFmtId="0" fontId="39" fillId="0" borderId="13" xfId="0" applyFont="1" applyBorder="1" applyAlignment="1">
      <alignment vertical="center"/>
    </xf>
    <xf numFmtId="0" fontId="39" fillId="0" borderId="14" xfId="0" applyFont="1" applyBorder="1" applyAlignment="1">
      <alignment vertical="center"/>
    </xf>
    <xf numFmtId="0" fontId="39" fillId="0" borderId="0" xfId="0" applyFont="1" applyAlignment="1">
      <alignment vertical="center"/>
    </xf>
    <xf numFmtId="0" fontId="44" fillId="11" borderId="0" xfId="0" applyFont="1" applyFill="1" applyAlignment="1">
      <alignment horizontal="left" vertical="top" wrapText="1"/>
    </xf>
    <xf numFmtId="0" fontId="5" fillId="2" borderId="0" xfId="0" applyFont="1" applyFill="1" applyAlignment="1">
      <alignment horizontal="right" vertical="center"/>
    </xf>
    <xf numFmtId="0" fontId="5" fillId="2" borderId="16" xfId="0" applyFont="1" applyFill="1" applyBorder="1" applyAlignment="1">
      <alignment horizontal="right" vertical="center"/>
    </xf>
    <xf numFmtId="0" fontId="27" fillId="11" borderId="0" xfId="0" applyFont="1" applyFill="1" applyAlignment="1">
      <alignment horizontal="left" vertical="top" wrapText="1"/>
    </xf>
    <xf numFmtId="0" fontId="39" fillId="0" borderId="15" xfId="0" applyFont="1" applyBorder="1" applyAlignment="1">
      <alignment vertical="center"/>
    </xf>
    <xf numFmtId="0" fontId="39" fillId="0" borderId="17" xfId="0" applyFont="1" applyBorder="1" applyAlignment="1">
      <alignment vertical="center"/>
    </xf>
    <xf numFmtId="0" fontId="39" fillId="0" borderId="19" xfId="0" applyFont="1" applyBorder="1" applyAlignment="1">
      <alignment vertical="center"/>
    </xf>
    <xf numFmtId="0" fontId="40" fillId="5" borderId="18" xfId="0" applyFont="1" applyFill="1" applyBorder="1" applyAlignment="1">
      <alignment horizontal="right" vertical="center" wrapText="1"/>
    </xf>
    <xf numFmtId="0" fontId="40" fillId="5" borderId="19" xfId="0" applyFont="1" applyFill="1" applyBorder="1" applyAlignment="1">
      <alignment horizontal="right" vertical="center" wrapText="1"/>
    </xf>
    <xf numFmtId="0" fontId="42" fillId="11" borderId="13" xfId="0" applyFont="1" applyFill="1" applyBorder="1" applyAlignment="1">
      <alignment horizontal="left" vertical="top" wrapText="1"/>
    </xf>
    <xf numFmtId="0" fontId="0" fillId="5" borderId="0" xfId="0" applyFill="1" applyAlignment="1">
      <alignment horizontal="right" wrapText="1"/>
    </xf>
    <xf numFmtId="0" fontId="0" fillId="5" borderId="18" xfId="0" applyFill="1" applyBorder="1" applyAlignment="1">
      <alignment horizontal="right" wrapText="1"/>
    </xf>
    <xf numFmtId="0" fontId="5" fillId="3" borderId="71"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34" fillId="9" borderId="76" xfId="0" applyFont="1" applyFill="1" applyBorder="1" applyAlignment="1">
      <alignment horizontal="center" vertical="center" wrapText="1"/>
    </xf>
    <xf numFmtId="0" fontId="0" fillId="9" borderId="77" xfId="0" applyFill="1" applyBorder="1" applyAlignment="1">
      <alignment horizontal="center" vertical="center" wrapText="1"/>
    </xf>
    <xf numFmtId="0" fontId="0" fillId="9" borderId="78" xfId="0" applyFill="1" applyBorder="1" applyAlignment="1">
      <alignment horizontal="center" vertical="center" wrapText="1"/>
    </xf>
    <xf numFmtId="0" fontId="0" fillId="9" borderId="82" xfId="0" applyFill="1" applyBorder="1" applyAlignment="1">
      <alignment horizontal="center" vertical="center" wrapText="1"/>
    </xf>
    <xf numFmtId="0" fontId="0" fillId="9" borderId="79" xfId="0" applyFill="1" applyBorder="1" applyAlignment="1">
      <alignment horizontal="center" vertical="center" wrapText="1"/>
    </xf>
    <xf numFmtId="0" fontId="0" fillId="9" borderId="80" xfId="0" applyFill="1" applyBorder="1" applyAlignment="1">
      <alignment horizontal="center" vertical="center" wrapText="1"/>
    </xf>
    <xf numFmtId="0" fontId="0" fillId="9" borderId="81" xfId="0" applyFill="1" applyBorder="1" applyAlignment="1">
      <alignment horizontal="center" vertical="center" wrapText="1"/>
    </xf>
    <xf numFmtId="0" fontId="0" fillId="9" borderId="83" xfId="0" applyFill="1" applyBorder="1" applyAlignment="1">
      <alignment horizontal="center" vertical="center" wrapText="1"/>
    </xf>
    <xf numFmtId="0" fontId="0" fillId="5" borderId="0" xfId="0" applyFill="1" applyAlignment="1">
      <alignment horizontal="center"/>
    </xf>
    <xf numFmtId="0" fontId="0" fillId="5" borderId="18" xfId="0" applyFill="1" applyBorder="1" applyAlignment="1">
      <alignment horizontal="center"/>
    </xf>
    <xf numFmtId="0" fontId="87" fillId="11" borderId="13" xfId="0" applyFont="1" applyFill="1" applyBorder="1" applyAlignment="1">
      <alignment horizontal="center" vertical="top" wrapText="1"/>
    </xf>
    <xf numFmtId="0" fontId="87" fillId="11" borderId="0" xfId="0" applyFont="1" applyFill="1" applyAlignment="1">
      <alignment horizontal="center" vertical="top" wrapText="1"/>
    </xf>
    <xf numFmtId="0" fontId="42" fillId="11" borderId="0" xfId="0" applyFont="1" applyFill="1" applyAlignment="1">
      <alignment horizontal="center" vertical="top" wrapText="1"/>
    </xf>
    <xf numFmtId="0" fontId="37" fillId="11" borderId="0" xfId="0" applyFont="1" applyFill="1" applyAlignment="1">
      <alignment horizontal="center" vertical="top" wrapText="1"/>
    </xf>
    <xf numFmtId="0" fontId="53" fillId="11" borderId="0" xfId="0" applyFont="1" applyFill="1" applyAlignment="1">
      <alignment horizontal="left" vertical="top" wrapText="1"/>
    </xf>
    <xf numFmtId="0" fontId="0" fillId="5" borderId="0" xfId="0" applyFill="1" applyAlignment="1">
      <alignment horizontal="right"/>
    </xf>
    <xf numFmtId="0" fontId="58" fillId="0" borderId="12" xfId="0" applyFont="1" applyBorder="1" applyAlignment="1">
      <alignment vertical="center"/>
    </xf>
    <xf numFmtId="0" fontId="77" fillId="9" borderId="30" xfId="0" applyFont="1" applyFill="1" applyBorder="1" applyAlignment="1">
      <alignment horizontal="center" vertical="center" wrapText="1"/>
    </xf>
    <xf numFmtId="0" fontId="21" fillId="9" borderId="31" xfId="0" applyFont="1" applyFill="1" applyBorder="1" applyAlignment="1">
      <alignment horizontal="center" vertical="center"/>
    </xf>
    <xf numFmtId="0" fontId="21" fillId="9" borderId="51" xfId="0" applyFont="1" applyFill="1" applyBorder="1" applyAlignment="1">
      <alignment horizontal="center" vertical="center"/>
    </xf>
    <xf numFmtId="0" fontId="54" fillId="2" borderId="0" xfId="0" applyFont="1" applyFill="1" applyAlignment="1">
      <alignment horizontal="center" vertical="center" wrapText="1"/>
    </xf>
    <xf numFmtId="0" fontId="77" fillId="9" borderId="1" xfId="0" applyFont="1" applyFill="1" applyBorder="1" applyAlignment="1">
      <alignment horizontal="center" vertical="center" wrapText="1"/>
    </xf>
    <xf numFmtId="0" fontId="63" fillId="9" borderId="2" xfId="0" applyFont="1" applyFill="1" applyBorder="1" applyAlignment="1">
      <alignment horizontal="center" vertical="center" wrapText="1"/>
    </xf>
    <xf numFmtId="0" fontId="63" fillId="9" borderId="3" xfId="0" applyFont="1" applyFill="1" applyBorder="1" applyAlignment="1">
      <alignment horizontal="center" vertical="center" wrapText="1"/>
    </xf>
    <xf numFmtId="0" fontId="63" fillId="9" borderId="6" xfId="0" applyFont="1" applyFill="1" applyBorder="1" applyAlignment="1">
      <alignment horizontal="center" vertical="center" wrapText="1"/>
    </xf>
    <xf numFmtId="0" fontId="63" fillId="9" borderId="7" xfId="0" applyFont="1" applyFill="1" applyBorder="1" applyAlignment="1">
      <alignment horizontal="center" vertical="center" wrapText="1"/>
    </xf>
    <xf numFmtId="0" fontId="63" fillId="9" borderId="8" xfId="0" applyFont="1" applyFill="1" applyBorder="1" applyAlignment="1">
      <alignment horizontal="center" vertical="center" wrapText="1"/>
    </xf>
    <xf numFmtId="0" fontId="0" fillId="15" borderId="55" xfId="0" applyFill="1" applyBorder="1" applyAlignment="1">
      <alignment horizontal="center" vertical="center" wrapText="1"/>
    </xf>
    <xf numFmtId="0" fontId="0" fillId="15" borderId="54" xfId="0" applyFill="1" applyBorder="1" applyAlignment="1">
      <alignment horizontal="center" vertical="center" wrapText="1"/>
    </xf>
    <xf numFmtId="0" fontId="0" fillId="15" borderId="56" xfId="0" applyFill="1" applyBorder="1" applyAlignment="1">
      <alignment horizontal="center" vertical="center" wrapText="1"/>
    </xf>
    <xf numFmtId="0" fontId="0" fillId="15" borderId="4" xfId="0" applyFill="1" applyBorder="1" applyAlignment="1">
      <alignment horizontal="center" vertical="center" wrapText="1"/>
    </xf>
    <xf numFmtId="0" fontId="0" fillId="15" borderId="0" xfId="0" applyFill="1" applyAlignment="1">
      <alignment horizontal="center" vertical="center" wrapText="1"/>
    </xf>
    <xf numFmtId="0" fontId="0" fillId="15" borderId="5"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8" xfId="0" applyFill="1" applyBorder="1" applyAlignment="1">
      <alignment horizontal="center" vertical="center" wrapText="1"/>
    </xf>
    <xf numFmtId="0" fontId="5" fillId="11" borderId="1" xfId="0" applyFont="1" applyFill="1" applyBorder="1" applyAlignment="1">
      <alignment horizontal="center" vertical="center" wrapText="1"/>
    </xf>
    <xf numFmtId="0" fontId="54" fillId="11" borderId="2" xfId="0" applyFont="1" applyFill="1" applyBorder="1" applyAlignment="1">
      <alignment horizontal="center" vertical="center" wrapText="1"/>
    </xf>
    <xf numFmtId="0" fontId="54" fillId="11" borderId="3" xfId="0" applyFont="1" applyFill="1" applyBorder="1" applyAlignment="1">
      <alignment horizontal="center" vertical="center" wrapText="1"/>
    </xf>
    <xf numFmtId="0" fontId="54" fillId="11" borderId="1" xfId="0" applyFont="1" applyFill="1" applyBorder="1" applyAlignment="1">
      <alignment horizontal="center" vertical="center" wrapText="1"/>
    </xf>
    <xf numFmtId="0" fontId="54" fillId="11" borderId="9" xfId="0" applyFont="1" applyFill="1" applyBorder="1" applyAlignment="1">
      <alignment horizontal="center" vertical="center" wrapText="1"/>
    </xf>
    <xf numFmtId="0" fontId="54" fillId="11" borderId="10" xfId="0" applyFont="1" applyFill="1" applyBorder="1" applyAlignment="1">
      <alignment horizontal="center" vertical="center" wrapText="1"/>
    </xf>
    <xf numFmtId="0" fontId="0" fillId="0" borderId="0" xfId="0" applyAlignment="1">
      <alignment horizontal="center" wrapText="1"/>
    </xf>
    <xf numFmtId="0" fontId="30" fillId="11" borderId="23" xfId="0" applyFont="1" applyFill="1" applyBorder="1" applyAlignment="1">
      <alignment horizontal="center" vertical="center" wrapText="1"/>
    </xf>
    <xf numFmtId="0" fontId="30" fillId="11" borderId="24" xfId="0" applyFont="1" applyFill="1" applyBorder="1" applyAlignment="1">
      <alignment horizontal="center" vertical="center" wrapText="1"/>
    </xf>
    <xf numFmtId="0" fontId="30" fillId="11" borderId="27" xfId="0" applyFont="1" applyFill="1" applyBorder="1" applyAlignment="1">
      <alignment horizontal="center" vertical="center" wrapText="1"/>
    </xf>
    <xf numFmtId="0" fontId="0" fillId="0" borderId="25" xfId="0" applyBorder="1" applyAlignment="1">
      <alignment horizontal="left" vertical="center" wrapText="1"/>
    </xf>
    <xf numFmtId="0" fontId="45" fillId="2" borderId="0" xfId="0" applyFont="1" applyFill="1" applyAlignment="1">
      <alignment horizontal="center" vertical="center" wrapText="1"/>
    </xf>
    <xf numFmtId="0" fontId="77" fillId="9" borderId="106" xfId="0" applyFont="1" applyFill="1" applyBorder="1" applyAlignment="1">
      <alignment horizontal="center" vertical="center" wrapText="1"/>
    </xf>
    <xf numFmtId="0" fontId="74" fillId="9" borderId="107" xfId="0" applyFont="1" applyFill="1" applyBorder="1" applyAlignment="1">
      <alignment horizontal="center" vertical="center" wrapText="1"/>
    </xf>
    <xf numFmtId="0" fontId="74" fillId="9" borderId="108" xfId="0" applyFont="1" applyFill="1" applyBorder="1" applyAlignment="1">
      <alignment horizontal="center" vertical="center" wrapText="1"/>
    </xf>
    <xf numFmtId="0" fontId="0" fillId="15" borderId="39" xfId="0" applyFill="1" applyBorder="1" applyAlignment="1">
      <alignment horizontal="left" vertical="center" wrapText="1"/>
    </xf>
    <xf numFmtId="0" fontId="0" fillId="15" borderId="40" xfId="0" applyFill="1" applyBorder="1" applyAlignment="1">
      <alignment horizontal="left" vertical="center" wrapText="1"/>
    </xf>
    <xf numFmtId="0" fontId="21" fillId="2" borderId="0" xfId="0" applyFont="1" applyFill="1" applyAlignment="1">
      <alignment horizontal="center" vertical="center" wrapText="1"/>
    </xf>
    <xf numFmtId="0" fontId="1" fillId="2" borderId="0" xfId="0" applyFont="1" applyFill="1" applyAlignment="1">
      <alignment horizontal="center" vertical="center" wrapText="1"/>
    </xf>
    <xf numFmtId="0" fontId="55" fillId="2" borderId="46" xfId="0" applyFont="1" applyFill="1" applyBorder="1" applyAlignment="1">
      <alignment horizontal="left" vertical="center" wrapText="1" indent="1"/>
    </xf>
    <xf numFmtId="0" fontId="55" fillId="2" borderId="4" xfId="0" applyFont="1" applyFill="1" applyBorder="1" applyAlignment="1">
      <alignment horizontal="left" vertical="center" wrapText="1" indent="1"/>
    </xf>
    <xf numFmtId="0" fontId="55" fillId="2" borderId="47" xfId="0" applyFont="1" applyFill="1" applyBorder="1" applyAlignment="1">
      <alignment horizontal="left" vertical="center" wrapText="1" indent="1"/>
    </xf>
    <xf numFmtId="0" fontId="40" fillId="15" borderId="92" xfId="0" applyFont="1" applyFill="1" applyBorder="1" applyAlignment="1">
      <alignment horizontal="left" vertical="center" wrapText="1" indent="1"/>
    </xf>
    <xf numFmtId="0" fontId="40" fillId="15" borderId="94" xfId="0" applyFont="1" applyFill="1" applyBorder="1" applyAlignment="1">
      <alignment horizontal="left" vertical="center" wrapText="1" indent="1"/>
    </xf>
    <xf numFmtId="0" fontId="65" fillId="15" borderId="97" xfId="0" applyFont="1" applyFill="1" applyBorder="1" applyAlignment="1">
      <alignment horizontal="left" vertical="center" wrapText="1" indent="1"/>
    </xf>
    <xf numFmtId="0" fontId="65" fillId="15" borderId="98" xfId="0" applyFont="1" applyFill="1" applyBorder="1" applyAlignment="1">
      <alignment horizontal="left" vertical="center" wrapText="1" indent="1"/>
    </xf>
    <xf numFmtId="0" fontId="40" fillId="15" borderId="91" xfId="0" applyFont="1" applyFill="1" applyBorder="1" applyAlignment="1">
      <alignment horizontal="left" vertical="center" wrapText="1" indent="1"/>
    </xf>
    <xf numFmtId="0" fontId="40" fillId="15" borderId="0" xfId="0" applyFont="1" applyFill="1" applyAlignment="1">
      <alignment horizontal="left" vertical="center" wrapText="1" indent="1"/>
    </xf>
    <xf numFmtId="0" fontId="40" fillId="15" borderId="99" xfId="0" applyFont="1" applyFill="1" applyBorder="1" applyAlignment="1">
      <alignment horizontal="left" vertical="center" wrapText="1" indent="1"/>
    </xf>
    <xf numFmtId="0" fontId="65" fillId="15" borderId="96" xfId="0" applyFont="1" applyFill="1" applyBorder="1" applyAlignment="1">
      <alignment horizontal="left" vertical="center" wrapText="1" indent="1"/>
    </xf>
    <xf numFmtId="0" fontId="40" fillId="15" borderId="95" xfId="0" applyFont="1" applyFill="1" applyBorder="1" applyAlignment="1">
      <alignment horizontal="left" vertical="center" wrapText="1" indent="1"/>
    </xf>
    <xf numFmtId="0" fontId="55" fillId="2" borderId="1" xfId="0" applyFont="1" applyFill="1" applyBorder="1" applyAlignment="1">
      <alignment horizontal="left" vertical="center" wrapText="1" indent="1"/>
    </xf>
    <xf numFmtId="0" fontId="40" fillId="15" borderId="96" xfId="0" applyFont="1" applyFill="1" applyBorder="1" applyAlignment="1">
      <alignment horizontal="left" vertical="center" wrapText="1" indent="1"/>
    </xf>
    <xf numFmtId="0" fontId="40" fillId="15" borderId="97" xfId="0" applyFont="1" applyFill="1" applyBorder="1" applyAlignment="1">
      <alignment horizontal="left" vertical="center" wrapText="1" indent="1"/>
    </xf>
    <xf numFmtId="0" fontId="40" fillId="15" borderId="98" xfId="0" applyFont="1" applyFill="1" applyBorder="1" applyAlignment="1">
      <alignment horizontal="left" vertical="center" wrapText="1" indent="1"/>
    </xf>
    <xf numFmtId="0" fontId="16" fillId="15" borderId="96" xfId="1" applyFill="1" applyBorder="1" applyAlignment="1">
      <alignment horizontal="left" vertical="center" wrapText="1" indent="1"/>
    </xf>
    <xf numFmtId="0" fontId="16" fillId="15" borderId="97" xfId="1" applyFill="1" applyBorder="1" applyAlignment="1">
      <alignment horizontal="left" vertical="center" wrapText="1" indent="1"/>
    </xf>
    <xf numFmtId="0" fontId="16" fillId="15" borderId="98" xfId="1" applyFill="1" applyBorder="1" applyAlignment="1">
      <alignment horizontal="left" vertical="center" wrapText="1" indent="1"/>
    </xf>
    <xf numFmtId="0" fontId="55" fillId="2" borderId="34" xfId="0" applyFont="1" applyFill="1" applyBorder="1" applyAlignment="1">
      <alignment horizontal="left" vertical="center" wrapText="1" indent="1"/>
    </xf>
    <xf numFmtId="0" fontId="55" fillId="2" borderId="10" xfId="0" applyFont="1" applyFill="1" applyBorder="1" applyAlignment="1">
      <alignment horizontal="left" vertical="center" wrapText="1" indent="1"/>
    </xf>
    <xf numFmtId="0" fontId="55" fillId="2" borderId="33" xfId="0" applyFont="1" applyFill="1" applyBorder="1" applyAlignment="1">
      <alignment horizontal="left" vertical="center" wrapText="1" indent="1"/>
    </xf>
    <xf numFmtId="0" fontId="40" fillId="15" borderId="4" xfId="0" applyFont="1" applyFill="1" applyBorder="1" applyAlignment="1">
      <alignment horizontal="left" vertical="center" wrapText="1" indent="1"/>
    </xf>
    <xf numFmtId="0" fontId="16" fillId="15" borderId="95" xfId="1" applyFill="1" applyBorder="1" applyAlignment="1">
      <alignment horizontal="left" vertical="center" wrapText="1" indent="1"/>
    </xf>
    <xf numFmtId="0" fontId="16" fillId="15" borderId="92" xfId="1" applyFill="1" applyBorder="1" applyAlignment="1">
      <alignment horizontal="left" vertical="center" wrapText="1" indent="1"/>
    </xf>
    <xf numFmtId="0" fontId="16" fillId="15" borderId="94" xfId="1" applyFill="1" applyBorder="1" applyAlignment="1">
      <alignment horizontal="left" vertical="center" wrapText="1" indent="1"/>
    </xf>
    <xf numFmtId="0" fontId="6" fillId="5" borderId="48"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31" xfId="0" applyFont="1" applyFill="1" applyBorder="1" applyAlignment="1">
      <alignment horizontal="center" vertical="center" wrapText="1"/>
    </xf>
    <xf numFmtId="0" fontId="5" fillId="11" borderId="32" xfId="0" applyFont="1" applyFill="1" applyBorder="1" applyAlignment="1">
      <alignment horizontal="center" vertical="center" wrapText="1"/>
    </xf>
    <xf numFmtId="0" fontId="16" fillId="15" borderId="100" xfId="1" applyFill="1" applyBorder="1" applyAlignment="1">
      <alignment horizontal="left" vertical="center" wrapText="1" indent="1"/>
    </xf>
    <xf numFmtId="0" fontId="16" fillId="15" borderId="101" xfId="1" applyFill="1" applyBorder="1" applyAlignment="1">
      <alignment horizontal="left" vertical="center" wrapText="1" indent="1"/>
    </xf>
    <xf numFmtId="0" fontId="16" fillId="15" borderId="0" xfId="1" applyFill="1" applyBorder="1" applyAlignment="1">
      <alignment horizontal="left" vertical="center" wrapText="1" indent="1"/>
    </xf>
    <xf numFmtId="0" fontId="58" fillId="0" borderId="12" xfId="0" applyFont="1" applyBorder="1" applyAlignment="1">
      <alignment vertical="center" wrapText="1"/>
    </xf>
    <xf numFmtId="0" fontId="34" fillId="2" borderId="0" xfId="0" applyFont="1" applyFill="1" applyAlignment="1">
      <alignment horizontal="center" vertical="center"/>
    </xf>
    <xf numFmtId="0" fontId="76" fillId="9" borderId="86" xfId="0" applyFont="1" applyFill="1" applyBorder="1" applyAlignment="1">
      <alignment horizontal="center" vertical="center" wrapText="1"/>
    </xf>
    <xf numFmtId="0" fontId="21" fillId="9" borderId="87" xfId="0" applyFont="1" applyFill="1" applyBorder="1" applyAlignment="1">
      <alignment horizontal="center" vertical="center"/>
    </xf>
    <xf numFmtId="0" fontId="21" fillId="9" borderId="88" xfId="0" applyFont="1" applyFill="1" applyBorder="1" applyAlignment="1">
      <alignment horizontal="center" vertical="center"/>
    </xf>
    <xf numFmtId="0" fontId="40" fillId="15" borderId="61" xfId="0" applyFont="1" applyFill="1" applyBorder="1" applyAlignment="1">
      <alignment horizontal="center" vertical="center" wrapText="1"/>
    </xf>
    <xf numFmtId="0" fontId="40" fillId="15" borderId="0" xfId="0" applyFont="1" applyFill="1" applyAlignment="1">
      <alignment horizontal="center" vertical="center" wrapText="1"/>
    </xf>
    <xf numFmtId="0" fontId="40" fillId="15" borderId="60" xfId="0" applyFont="1" applyFill="1" applyBorder="1" applyAlignment="1">
      <alignment horizontal="center" vertical="center" wrapText="1"/>
    </xf>
    <xf numFmtId="0" fontId="40" fillId="15" borderId="62" xfId="0" applyFont="1" applyFill="1" applyBorder="1" applyAlignment="1">
      <alignment horizontal="center" vertical="center" wrapText="1"/>
    </xf>
    <xf numFmtId="0" fontId="40" fillId="15" borderId="63" xfId="0" applyFont="1" applyFill="1" applyBorder="1" applyAlignment="1">
      <alignment horizontal="center" vertical="center" wrapText="1"/>
    </xf>
    <xf numFmtId="0" fontId="40" fillId="15" borderId="64" xfId="0" applyFont="1" applyFill="1" applyBorder="1" applyAlignment="1">
      <alignment horizontal="center" vertical="center" wrapText="1"/>
    </xf>
    <xf numFmtId="0" fontId="31" fillId="5" borderId="61" xfId="0" applyFont="1" applyFill="1" applyBorder="1" applyAlignment="1">
      <alignment horizontal="center" vertical="center" wrapText="1"/>
    </xf>
    <xf numFmtId="0" fontId="31" fillId="5" borderId="62" xfId="0" applyFont="1" applyFill="1" applyBorder="1" applyAlignment="1">
      <alignment horizontal="center" vertical="center" wrapText="1"/>
    </xf>
    <xf numFmtId="0" fontId="72" fillId="3" borderId="0" xfId="0" applyFont="1" applyFill="1" applyAlignment="1">
      <alignment horizontal="right" wrapText="1"/>
    </xf>
    <xf numFmtId="0" fontId="40" fillId="15" borderId="66" xfId="0" applyFont="1" applyFill="1" applyBorder="1" applyAlignment="1">
      <alignment horizontal="center" vertical="center" wrapText="1"/>
    </xf>
    <xf numFmtId="0" fontId="40" fillId="15" borderId="67" xfId="0" applyFont="1" applyFill="1" applyBorder="1" applyAlignment="1">
      <alignment horizontal="center" vertical="center" wrapText="1"/>
    </xf>
    <xf numFmtId="0" fontId="40" fillId="15" borderId="68" xfId="0" applyFont="1" applyFill="1" applyBorder="1" applyAlignment="1">
      <alignment horizontal="center" vertical="center" wrapText="1"/>
    </xf>
    <xf numFmtId="0" fontId="40" fillId="15" borderId="69" xfId="0" applyFont="1" applyFill="1" applyBorder="1" applyAlignment="1">
      <alignment horizontal="center" vertical="center" wrapText="1"/>
    </xf>
    <xf numFmtId="0" fontId="40" fillId="15" borderId="65" xfId="0" applyFont="1" applyFill="1" applyBorder="1" applyAlignment="1">
      <alignment horizontal="center" vertical="center" wrapText="1"/>
    </xf>
    <xf numFmtId="0" fontId="40" fillId="15" borderId="70"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31" fillId="5" borderId="57" xfId="0" applyFont="1" applyFill="1" applyBorder="1" applyAlignment="1">
      <alignment horizontal="center" vertical="center" wrapText="1"/>
    </xf>
    <xf numFmtId="0" fontId="31" fillId="5" borderId="114" xfId="0" applyFont="1" applyFill="1" applyBorder="1" applyAlignment="1">
      <alignment horizontal="center" vertical="center" wrapText="1"/>
    </xf>
    <xf numFmtId="0" fontId="31" fillId="5" borderId="109" xfId="0" applyFont="1" applyFill="1" applyBorder="1" applyAlignment="1">
      <alignment horizontal="center" vertical="center" wrapText="1"/>
    </xf>
    <xf numFmtId="0" fontId="40" fillId="15" borderId="110" xfId="0" applyFont="1" applyFill="1" applyBorder="1" applyAlignment="1">
      <alignment horizontal="center" vertical="center" wrapText="1"/>
    </xf>
    <xf numFmtId="0" fontId="40" fillId="15" borderId="111" xfId="0" applyFont="1" applyFill="1" applyBorder="1" applyAlignment="1">
      <alignment horizontal="center" vertical="center" wrapText="1"/>
    </xf>
    <xf numFmtId="0" fontId="40" fillId="15" borderId="112" xfId="0" applyFont="1" applyFill="1" applyBorder="1" applyAlignment="1">
      <alignment horizontal="center" vertical="center" wrapText="1"/>
    </xf>
    <xf numFmtId="0" fontId="50" fillId="2" borderId="0" xfId="0" applyFont="1" applyFill="1" applyAlignment="1">
      <alignment horizontal="center" vertical="center" wrapText="1"/>
    </xf>
    <xf numFmtId="0" fontId="48" fillId="2" borderId="0" xfId="0" applyFont="1" applyFill="1" applyAlignment="1">
      <alignment horizontal="center" vertical="center" wrapText="1"/>
    </xf>
    <xf numFmtId="0" fontId="5" fillId="4" borderId="93" xfId="0" applyFont="1" applyFill="1" applyBorder="1" applyAlignment="1">
      <alignment horizontal="center" vertical="center" wrapText="1"/>
    </xf>
    <xf numFmtId="0" fontId="5" fillId="0" borderId="93" xfId="0" applyFont="1" applyBorder="1" applyAlignment="1">
      <alignment horizontal="center" vertical="center" wrapText="1"/>
    </xf>
    <xf numFmtId="0" fontId="19" fillId="0" borderId="93" xfId="2" applyFill="1" applyBorder="1" applyAlignment="1">
      <alignment horizontal="center" vertical="center" wrapText="1"/>
    </xf>
    <xf numFmtId="9" fontId="54" fillId="10" borderId="93" xfId="8" applyFont="1" applyFill="1" applyBorder="1" applyAlignment="1">
      <alignment horizontal="center" vertical="center" wrapText="1"/>
    </xf>
    <xf numFmtId="9" fontId="54" fillId="10" borderId="119" xfId="8" applyFont="1" applyFill="1" applyBorder="1" applyAlignment="1">
      <alignment horizontal="center" vertical="center" wrapText="1"/>
    </xf>
    <xf numFmtId="0" fontId="49" fillId="10" borderId="0" xfId="0" applyFont="1" applyFill="1" applyAlignment="1">
      <alignment horizontal="center" vertical="center" wrapText="1"/>
    </xf>
    <xf numFmtId="9" fontId="5" fillId="10" borderId="93" xfId="8" applyFont="1" applyFill="1" applyBorder="1" applyAlignment="1">
      <alignment horizontal="center" vertical="center" wrapText="1"/>
    </xf>
    <xf numFmtId="9" fontId="5" fillId="10" borderId="119" xfId="8" applyFont="1" applyFill="1" applyBorder="1" applyAlignment="1">
      <alignment horizontal="center" vertical="center" wrapText="1"/>
    </xf>
    <xf numFmtId="0" fontId="21" fillId="4" borderId="93" xfId="0" applyFont="1" applyFill="1" applyBorder="1" applyAlignment="1">
      <alignment horizontal="center" vertical="center" wrapText="1"/>
    </xf>
    <xf numFmtId="0" fontId="10" fillId="2" borderId="0" xfId="0" applyFont="1" applyFill="1" applyAlignment="1">
      <alignment horizontal="center" vertical="center" wrapText="1"/>
    </xf>
    <xf numFmtId="0" fontId="15" fillId="0" borderId="93" xfId="0" applyFont="1" applyBorder="1" applyAlignment="1">
      <alignment horizontal="center" vertical="center" wrapText="1"/>
    </xf>
    <xf numFmtId="0" fontId="4" fillId="3" borderId="118" xfId="0" applyFont="1" applyFill="1" applyBorder="1" applyAlignment="1">
      <alignment horizontal="center" vertical="center" wrapText="1"/>
    </xf>
    <xf numFmtId="0" fontId="54" fillId="4" borderId="93" xfId="2" applyFont="1" applyFill="1" applyBorder="1" applyAlignment="1">
      <alignment horizontal="center" vertical="center" wrapText="1"/>
    </xf>
    <xf numFmtId="0" fontId="5" fillId="12" borderId="93" xfId="0" applyFont="1" applyFill="1" applyBorder="1" applyAlignment="1">
      <alignment horizontal="center" vertical="center" wrapText="1"/>
    </xf>
    <xf numFmtId="0" fontId="5" fillId="12" borderId="102" xfId="0" applyFont="1" applyFill="1" applyBorder="1" applyAlignment="1">
      <alignment horizontal="center" vertical="center" wrapText="1"/>
    </xf>
    <xf numFmtId="0" fontId="5" fillId="12" borderId="103" xfId="0" applyFont="1" applyFill="1" applyBorder="1" applyAlignment="1">
      <alignment horizontal="center" vertical="center" wrapText="1"/>
    </xf>
    <xf numFmtId="0" fontId="5" fillId="12" borderId="104" xfId="0" applyFont="1" applyFill="1" applyBorder="1" applyAlignment="1">
      <alignment horizontal="center" vertical="center" wrapText="1"/>
    </xf>
    <xf numFmtId="0" fontId="5" fillId="12" borderId="123" xfId="0" applyFont="1" applyFill="1" applyBorder="1" applyAlignment="1">
      <alignment horizontal="center" vertical="center" wrapText="1"/>
    </xf>
    <xf numFmtId="0" fontId="5" fillId="12" borderId="124" xfId="0" applyFont="1" applyFill="1" applyBorder="1" applyAlignment="1">
      <alignment horizontal="center" vertical="center" wrapText="1"/>
    </xf>
    <xf numFmtId="0" fontId="5" fillId="12" borderId="125"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9" fontId="54" fillId="10" borderId="126" xfId="8" applyFont="1" applyFill="1" applyBorder="1" applyAlignment="1">
      <alignment horizontal="center" vertical="center" wrapText="1"/>
    </xf>
    <xf numFmtId="9" fontId="54" fillId="10" borderId="127" xfId="8" applyFont="1" applyFill="1" applyBorder="1" applyAlignment="1">
      <alignment horizontal="center" vertical="center" wrapText="1"/>
    </xf>
    <xf numFmtId="0" fontId="0" fillId="0" borderId="82" xfId="0" applyBorder="1" applyAlignment="1">
      <alignment horizontal="center" vertical="center"/>
    </xf>
    <xf numFmtId="0" fontId="0" fillId="0" borderId="80" xfId="0" applyBorder="1" applyAlignment="1">
      <alignment horizontal="center" vertical="center"/>
    </xf>
    <xf numFmtId="0" fontId="0" fillId="0" borderId="82" xfId="0" applyBorder="1" applyAlignment="1">
      <alignment horizontal="center" vertical="center" wrapText="1"/>
    </xf>
    <xf numFmtId="0" fontId="13" fillId="12" borderId="0" xfId="0" applyFont="1" applyFill="1" applyAlignment="1"/>
    <xf numFmtId="0" fontId="14" fillId="12" borderId="0" xfId="0" applyFont="1" applyFill="1" applyAlignment="1"/>
    <xf numFmtId="0" fontId="22" fillId="0" borderId="0" xfId="0" applyFont="1" applyAlignment="1">
      <alignment wrapText="1"/>
    </xf>
    <xf numFmtId="0" fontId="22" fillId="0" borderId="0" xfId="0" applyFont="1"/>
    <xf numFmtId="0" fontId="22" fillId="0" borderId="18" xfId="0" applyFont="1" applyBorder="1"/>
  </cellXfs>
  <cellStyles count="10">
    <cellStyle name="Bad" xfId="2" builtinId="27"/>
    <cellStyle name="Comma" xfId="9" builtinId="3"/>
    <cellStyle name="Hyperlink" xfId="1" xr:uid="{00000000-000B-0000-0000-000008000000}"/>
    <cellStyle name="Hyperlink 2" xfId="3" xr:uid="{EA29C2C3-4D4E-4DA8-B28C-B53F80DB47BB}"/>
    <cellStyle name="Normal" xfId="0" builtinId="0"/>
    <cellStyle name="Normal 2" xfId="4" xr:uid="{C6963E48-84BF-438A-93CF-F8180FA841F6}"/>
    <cellStyle name="Normal 3" xfId="6" xr:uid="{1C358B31-82C9-4DD2-801E-0E464A9E3720}"/>
    <cellStyle name="Per cent" xfId="8" builtinId="5"/>
    <cellStyle name="Percent 2" xfId="5" xr:uid="{B6EE27F9-04D1-4C82-A56D-CF9FA827A162}"/>
    <cellStyle name="Percent 3" xfId="7" xr:uid="{16B62EC9-70C9-4127-9B6C-4FF44EA495EB}"/>
  </cellStyles>
  <dxfs count="24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ECECEC"/>
      </font>
      <border>
        <left style="thin">
          <color auto="1"/>
        </left>
        <right style="thin">
          <color auto="1"/>
        </right>
        <top style="thin">
          <color auto="1"/>
        </top>
        <bottom style="thin">
          <color auto="1"/>
        </bottom>
      </border>
    </dxf>
    <dxf>
      <font>
        <color rgb="FFECECEC"/>
      </font>
      <border>
        <left style="thin">
          <color auto="1"/>
        </left>
        <right style="thin">
          <color auto="1"/>
        </right>
        <top style="thin">
          <color auto="1"/>
        </top>
        <bottom style="thin">
          <color auto="1"/>
        </bottom>
      </border>
    </dxf>
    <dxf>
      <font>
        <color rgb="FFECECEC"/>
      </font>
    </dxf>
    <dxf>
      <font>
        <color rgb="FFECECEC"/>
      </font>
    </dxf>
    <dxf>
      <font>
        <color theme="0" tint="-4.9989318521683403E-2"/>
      </font>
    </dxf>
    <dxf>
      <font>
        <color theme="0"/>
      </font>
    </dxf>
    <dxf>
      <font>
        <color rgb="FFECECEC"/>
      </font>
    </dxf>
    <dxf>
      <font>
        <color theme="0"/>
      </font>
    </dxf>
    <dxf>
      <font>
        <color theme="0"/>
      </font>
    </dxf>
    <dxf>
      <font>
        <color theme="0"/>
      </font>
    </dxf>
    <dxf>
      <font>
        <color theme="0"/>
      </font>
    </dxf>
    <dxf>
      <font>
        <color theme="0"/>
      </font>
    </dxf>
    <dxf>
      <font>
        <color theme="0"/>
      </font>
    </dxf>
    <dxf>
      <font>
        <color theme="0"/>
      </font>
    </dxf>
    <dxf>
      <font>
        <color rgb="FFECECEC"/>
      </font>
    </dxf>
    <dxf>
      <font>
        <color rgb="FFECECEC"/>
      </font>
    </dxf>
    <dxf>
      <font>
        <color rgb="FFECECEC"/>
      </font>
    </dxf>
    <dxf>
      <font>
        <color rgb="FFECECEC"/>
      </font>
    </dxf>
    <dxf>
      <font>
        <color rgb="FFECECEC"/>
      </font>
    </dxf>
    <dxf>
      <font>
        <color theme="0"/>
      </font>
    </dxf>
    <dxf>
      <font>
        <color rgb="FFECECEC"/>
      </font>
    </dxf>
    <dxf>
      <font>
        <color theme="0"/>
      </font>
    </dxf>
    <dxf>
      <font>
        <color rgb="FFECECEC"/>
      </font>
    </dxf>
    <dxf>
      <font>
        <color theme="0"/>
      </font>
    </dxf>
    <dxf>
      <font>
        <color theme="0"/>
      </font>
    </dxf>
    <dxf>
      <font>
        <color rgb="FFECECEC"/>
      </font>
    </dxf>
    <dxf>
      <font>
        <color rgb="FFECECEC"/>
      </font>
    </dxf>
    <dxf>
      <font>
        <color rgb="FFECECEC"/>
      </font>
    </dxf>
    <dxf>
      <font>
        <color rgb="FFECECEC"/>
      </font>
    </dxf>
    <dxf>
      <font>
        <color theme="0"/>
      </font>
    </dxf>
    <dxf>
      <font>
        <color theme="0"/>
      </font>
    </dxf>
    <dxf>
      <font>
        <color theme="0"/>
      </font>
    </dxf>
    <dxf>
      <font>
        <color rgb="FFECECEC"/>
      </font>
    </dxf>
    <dxf>
      <font>
        <color rgb="FFECECEC"/>
      </font>
    </dxf>
    <dxf>
      <font>
        <color theme="0"/>
      </font>
    </dxf>
    <dxf>
      <font>
        <color rgb="FFECECEC"/>
      </font>
    </dxf>
    <dxf>
      <font>
        <color rgb="FFECECEC"/>
      </font>
    </dxf>
    <dxf>
      <font>
        <color theme="0"/>
      </font>
    </dxf>
    <dxf>
      <font>
        <color rgb="FFECECEC"/>
      </font>
    </dxf>
    <dxf>
      <font>
        <color rgb="FFECECEC"/>
      </font>
    </dxf>
    <dxf>
      <font>
        <color theme="0"/>
      </font>
    </dxf>
    <dxf>
      <font>
        <color theme="0"/>
      </font>
    </dxf>
    <dxf>
      <font>
        <color theme="0"/>
      </font>
    </dxf>
    <dxf>
      <font>
        <color theme="0"/>
      </font>
    </dxf>
    <dxf>
      <font>
        <color rgb="FFECECEC"/>
      </font>
    </dxf>
    <dxf>
      <font>
        <color rgb="FFECECEC"/>
      </font>
    </dxf>
    <dxf>
      <font>
        <color rgb="FFECECEC"/>
      </font>
    </dxf>
    <dxf>
      <font>
        <color rgb="FFECECEC"/>
      </font>
    </dxf>
    <dxf>
      <font>
        <color rgb="FFECECEC"/>
      </font>
    </dxf>
    <dxf>
      <font>
        <color theme="0"/>
      </font>
    </dxf>
    <dxf>
      <font>
        <color rgb="FFECECEC"/>
      </font>
    </dxf>
    <dxf>
      <font>
        <color rgb="FFECECEC"/>
      </font>
    </dxf>
    <dxf>
      <font>
        <color rgb="FFECECEC"/>
      </font>
    </dxf>
    <dxf>
      <font>
        <color theme="0"/>
      </font>
    </dxf>
    <dxf>
      <font>
        <color rgb="FFECECEC"/>
      </font>
    </dxf>
    <dxf>
      <font>
        <color theme="0"/>
      </font>
    </dxf>
    <dxf>
      <font>
        <color rgb="FFECECEC"/>
      </font>
    </dxf>
    <dxf>
      <font>
        <color theme="0"/>
      </font>
    </dxf>
    <dxf>
      <font>
        <color theme="0"/>
      </font>
    </dxf>
    <dxf>
      <font>
        <color rgb="FFECECEC"/>
      </font>
    </dxf>
    <dxf>
      <font>
        <color theme="0"/>
      </font>
    </dxf>
    <dxf>
      <font>
        <color rgb="FFECECEC"/>
      </font>
    </dxf>
    <dxf>
      <font>
        <color rgb="FFECECEC"/>
      </font>
    </dxf>
    <dxf>
      <font>
        <color theme="0"/>
      </font>
    </dxf>
    <dxf>
      <font>
        <color rgb="FFECECEC"/>
      </font>
    </dxf>
    <dxf>
      <font>
        <color rgb="FFF56400"/>
      </font>
      <fill>
        <patternFill>
          <bgColor theme="2"/>
        </patternFill>
      </fill>
    </dxf>
    <dxf>
      <font>
        <color rgb="FFFBB29E"/>
      </font>
      <fill>
        <patternFill>
          <bgColor theme="2"/>
        </patternFill>
      </fill>
      <border>
        <left style="thin">
          <color rgb="FFFBB29E"/>
        </left>
        <right style="thin">
          <color rgb="FFFBB29E"/>
        </right>
        <top style="thin">
          <color rgb="FFFBB29E"/>
        </top>
        <bottom style="thin">
          <color rgb="FFFBB29E"/>
        </bottom>
        <vertical/>
        <horizontal/>
      </border>
    </dxf>
    <dxf>
      <font>
        <u val="none"/>
        <color rgb="FFFBB29E"/>
      </font>
      <fill>
        <patternFill>
          <bgColor rgb="FFC2C6C6"/>
        </patternFill>
      </fill>
      <border>
        <left style="thin">
          <color rgb="FFFBB29E"/>
        </left>
        <right style="thin">
          <color rgb="FFFBB29E"/>
        </right>
        <top style="thin">
          <color rgb="FFFBB29E"/>
        </top>
        <bottom style="thin">
          <color rgb="FFFBB29E"/>
        </bottom>
        <vertical/>
        <horizontal/>
      </border>
    </dxf>
    <dxf>
      <font>
        <color rgb="FF9C0006"/>
      </font>
      <fill>
        <patternFill>
          <bgColor rgb="FFFFC7CE"/>
        </patternFill>
      </fill>
    </dxf>
  </dxfs>
  <tableStyles count="0" defaultTableStyle="TableStyleMedium2" defaultPivotStyle="PivotStyleLight16"/>
  <colors>
    <mruColors>
      <color rgb="FF1B0066"/>
      <color rgb="FFFDC43F"/>
      <color rgb="FFECECEC"/>
      <color rgb="FFDEE2E6"/>
      <color rgb="FFC2C6C6"/>
      <color rgb="FFE1E2FF"/>
      <color rgb="FF6592FE"/>
      <color rgb="FFFBB29E"/>
      <color rgb="FF7890BA"/>
      <color rgb="FFF56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Recurrent and Investment costs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doughnutChart>
        <c:varyColors val="1"/>
        <c:ser>
          <c:idx val="0"/>
          <c:order val="0"/>
          <c:dPt>
            <c:idx val="0"/>
            <c:bubble3D val="0"/>
            <c:spPr>
              <a:solidFill>
                <a:srgbClr val="C2C6C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F20-45C2-A5EC-31C8CBC22ABC}"/>
              </c:ext>
            </c:extLst>
          </c:dPt>
          <c:dPt>
            <c:idx val="1"/>
            <c:bubble3D val="0"/>
            <c:spPr>
              <a:solidFill>
                <a:srgbClr val="FBB29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F20-45C2-A5EC-31C8CBC22ABC}"/>
              </c:ext>
            </c:extLst>
          </c:dPt>
          <c:dPt>
            <c:idx val="2"/>
            <c:bubble3D val="0"/>
            <c:spPr>
              <a:solidFill>
                <a:srgbClr val="FDC43F"/>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F20-45C2-A5EC-31C8CBC22ABC}"/>
              </c:ext>
            </c:extLst>
          </c:dPt>
          <c:dPt>
            <c:idx val="3"/>
            <c:bubble3D val="0"/>
            <c:spPr>
              <a:solidFill>
                <a:srgbClr val="F564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F20-45C2-A5EC-31C8CBC22ABC}"/>
              </c:ext>
            </c:extLst>
          </c:dPt>
          <c:dPt>
            <c:idx val="4"/>
            <c:bubble3D val="0"/>
            <c:spPr>
              <a:solidFill>
                <a:srgbClr val="7890BA"/>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F20-45C2-A5EC-31C8CBC22ABC}"/>
              </c:ext>
            </c:extLst>
          </c:dPt>
          <c:dPt>
            <c:idx val="5"/>
            <c:bubble3D val="0"/>
            <c:spPr>
              <a:solidFill>
                <a:srgbClr val="1B006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DF20-45C2-A5EC-31C8CBC22ABC}"/>
              </c:ext>
            </c:extLst>
          </c:dPt>
          <c:dPt>
            <c:idx val="6"/>
            <c:bubble3D val="0"/>
            <c:spPr>
              <a:solidFill>
                <a:srgbClr val="6592F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DF20-45C2-A5EC-31C8CBC22ABC}"/>
              </c:ext>
            </c:extLst>
          </c:dPt>
          <c:dPt>
            <c:idx val="7"/>
            <c:bubble3D val="0"/>
            <c:spPr>
              <a:solidFill>
                <a:srgbClr val="E1E2FF"/>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DF20-45C2-A5EC-31C8CBC22ABC}"/>
              </c:ext>
            </c:extLst>
          </c:dPt>
          <c:dPt>
            <c:idx val="8"/>
            <c:bubble3D val="0"/>
            <c:spPr>
              <a:solidFill>
                <a:srgbClr val="6FA8DC"/>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6CF8-4F14-97F4-DC2D49F442E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i-FI"/>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('STEP3 - Summary &amp; Financial Gap'!$A$10:$A$14,'STEP3 - Summary &amp; Financial Gap'!$A$17:$A$20)</c:f>
              <c:strCache>
                <c:ptCount val="9"/>
                <c:pt idx="0">
                  <c:v>Subtotal Human resources</c:v>
                </c:pt>
                <c:pt idx="1">
                  <c:v>Subtotal Monitoring and conservation</c:v>
                </c:pt>
                <c:pt idx="2">
                  <c:v>Subtotal Maintenance</c:v>
                </c:pt>
                <c:pt idx="3">
                  <c:v>Subtotal Utilities</c:v>
                </c:pt>
                <c:pt idx="4">
                  <c:v>Subtotal Basic equipment</c:v>
                </c:pt>
                <c:pt idx="5">
                  <c:v>Subtotal Material resources</c:v>
                </c:pt>
                <c:pt idx="6">
                  <c:v>Subtotal Research investments</c:v>
                </c:pt>
                <c:pt idx="7">
                  <c:v>Subtotal Education investments</c:v>
                </c:pt>
                <c:pt idx="8">
                  <c:v>Subtotal Restoration &amp; compensatory actions</c:v>
                </c:pt>
              </c:strCache>
            </c:strRef>
          </c:cat>
          <c:val>
            <c:numRef>
              <c:f>('STEP3 - Summary &amp; Financial Gap'!$B$10:$B$14,'STEP3 - Summary &amp; Financial Gap'!$B$17:$B$20)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72D-4AF6-86DC-F4A67E0B0CE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r>
              <a:rPr lang="fi-FI" sz="1400" b="0" i="0" u="none" strike="noStrike" kern="1200" baseline="0">
                <a:solidFill>
                  <a:srgbClr val="757575"/>
                </a:solidFill>
              </a:rPr>
              <a:t>FINANCIAL GAP EVOLUTION OVER THE PERIOD</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endParaRPr lang="fi-FI"/>
        </a:p>
      </c:txPr>
    </c:title>
    <c:autoTitleDeleted val="0"/>
    <c:plotArea>
      <c:layout/>
      <c:lineChart>
        <c:grouping val="standard"/>
        <c:varyColors val="0"/>
        <c:ser>
          <c:idx val="0"/>
          <c:order val="0"/>
          <c:spPr>
            <a:ln w="31750" cap="rnd">
              <a:solidFill>
                <a:srgbClr val="1B0066"/>
              </a:solidFill>
              <a:round/>
            </a:ln>
            <a:effectLst/>
          </c:spPr>
          <c:marker>
            <c:symbol val="circle"/>
            <c:size val="17"/>
            <c:spPr>
              <a:solidFill>
                <a:schemeClr val="accent1"/>
              </a:solidFill>
              <a:ln>
                <a:noFill/>
              </a:ln>
              <a:effectLst/>
            </c:spPr>
          </c:marker>
          <c:dLbls>
            <c:spPr>
              <a:solidFill>
                <a:srgbClr val="1B0066"/>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'STEP3 - Summary &amp; Financial Gap'!$C$7:$M$7</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'STEP3 - Summary &amp; Financial Gap'!$C$35:$M$35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93C9-44A9-84DD-55BACEE117E3}"/>
            </c:ext>
          </c:extLst>
        </c:ser>
        <c:dLbls>
          <c:dLblPos val="ctr"/>
          <c:showLegendKey val="0"/>
          <c:showVal val="1"/>
          <c:showCatName val="0"/>
          <c:showSerName val="0"/>
          <c:showPercent val="0"/>
          <c:showBubbleSize val="0"/>
        </c:dLbls>
        <c:marker val="1"/>
        <c:smooth val="0"/>
        <c:axId val="785644431"/>
        <c:axId val="785644911"/>
      </c:lineChart>
      <c:catAx>
        <c:axId val="7856444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785644911"/>
        <c:crosses val="autoZero"/>
        <c:auto val="1"/>
        <c:lblAlgn val="ctr"/>
        <c:lblOffset val="100"/>
        <c:noMultiLvlLbl val="0"/>
      </c:catAx>
      <c:valAx>
        <c:axId val="78564491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785644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Secured revenues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doughnutChart>
        <c:varyColors val="1"/>
        <c:ser>
          <c:idx val="0"/>
          <c:order val="0"/>
          <c:dPt>
            <c:idx val="0"/>
            <c:bubble3D val="0"/>
            <c:spPr>
              <a:solidFill>
                <a:srgbClr val="C2C6C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DE3-4119-91A3-900BD505BEB8}"/>
              </c:ext>
            </c:extLst>
          </c:dPt>
          <c:dPt>
            <c:idx val="1"/>
            <c:bubble3D val="0"/>
            <c:spPr>
              <a:solidFill>
                <a:srgbClr val="FDC43F"/>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DE3-4119-91A3-900BD505BEB8}"/>
              </c:ext>
            </c:extLst>
          </c:dPt>
          <c:dPt>
            <c:idx val="2"/>
            <c:bubble3D val="0"/>
            <c:spPr>
              <a:solidFill>
                <a:srgbClr val="F564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DE3-4119-91A3-900BD505BEB8}"/>
              </c:ext>
            </c:extLst>
          </c:dPt>
          <c:dPt>
            <c:idx val="3"/>
            <c:bubble3D val="0"/>
            <c:spPr>
              <a:solidFill>
                <a:srgbClr val="7890BA"/>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DE3-4119-91A3-900BD505BEB8}"/>
              </c:ext>
            </c:extLst>
          </c:dPt>
          <c:dPt>
            <c:idx val="4"/>
            <c:bubble3D val="0"/>
            <c:spPr>
              <a:solidFill>
                <a:srgbClr val="1B006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DE3-4119-91A3-900BD505BEB8}"/>
              </c:ext>
            </c:extLst>
          </c:dPt>
          <c:dPt>
            <c:idx val="5"/>
            <c:bubble3D val="0"/>
            <c:spPr>
              <a:solidFill>
                <a:srgbClr val="FBB29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8DE3-4119-91A3-900BD505BEB8}"/>
              </c:ext>
            </c:extLst>
          </c:dPt>
          <c:dPt>
            <c:idx val="6"/>
            <c:bubble3D val="0"/>
            <c:spPr>
              <a:solidFill>
                <a:srgbClr val="6592F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8DE3-4119-91A3-900BD505BEB8}"/>
              </c:ext>
            </c:extLst>
          </c:dPt>
          <c:dPt>
            <c:idx val="7"/>
            <c:bubble3D val="0"/>
            <c:spPr>
              <a:solidFill>
                <a:srgbClr val="ECECEC"/>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8DE3-4119-91A3-900BD505BEB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i-FI"/>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'STEP3 - Summary &amp; Financial Gap'!$A$25:$A$32</c:f>
              <c:strCache>
                <c:ptCount val="8"/>
                <c:pt idx="0">
                  <c:v>Subtotal Donations and Philanthropy</c:v>
                </c:pt>
                <c:pt idx="1">
                  <c:v>Subtotal Public Funding and Government Support</c:v>
                </c:pt>
                <c:pt idx="2">
                  <c:v>Subtotal  Market-Based Mechanisms and Corporate Partnerships and Sponsorships</c:v>
                </c:pt>
                <c:pt idx="3">
                  <c:v>Subtotal Commercial Activities and Self-generated incomes (including Tourism &amp; Recreation-linked Revenue, and Licensing &amp; Sustainable Use)</c:v>
                </c:pt>
                <c:pt idx="4">
                  <c:v>Subtotal Community and Education related Mechanisms (including Community &amp; Social Mechanisms and Research, Education &amp;  Innovation)</c:v>
                </c:pt>
                <c:pt idx="5">
                  <c:v>Subtotal Conservation-Specific Funds</c:v>
                </c:pt>
                <c:pt idx="6">
                  <c:v>Subtotal Risk Financing and Insurance</c:v>
                </c:pt>
                <c:pt idx="7">
                  <c:v>Subtotal Other funding sources</c:v>
                </c:pt>
              </c:strCache>
            </c:strRef>
          </c:cat>
          <c:val>
            <c:numRef>
              <c:f>'STEP3 - Summary &amp; Financial Gap'!$B$25:$B$32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8DE3-4119-91A3-900BD505BEB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r>
              <a:rPr lang="fi-FI" sz="1400" b="0" i="0" u="none" strike="noStrike" kern="1200" baseline="0">
                <a:solidFill>
                  <a:srgbClr val="757575"/>
                </a:solidFill>
              </a:rPr>
              <a:t>FINANCIAL GAP EVOLUTION OVER THE PERIOD</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endParaRPr lang="fi-FI"/>
        </a:p>
      </c:txPr>
    </c:title>
    <c:autoTitleDeleted val="0"/>
    <c:plotArea>
      <c:layout>
        <c:manualLayout>
          <c:layoutTarget val="inner"/>
          <c:xMode val="edge"/>
          <c:yMode val="edge"/>
          <c:x val="3.2437571398998687E-2"/>
          <c:y val="0.11741985081811232"/>
          <c:w val="0.81339160258327003"/>
          <c:h val="0.80348229004143723"/>
        </c:manualLayout>
      </c:layout>
      <c:lineChart>
        <c:grouping val="standard"/>
        <c:varyColors val="0"/>
        <c:ser>
          <c:idx val="0"/>
          <c:order val="0"/>
          <c:spPr>
            <a:ln w="31750" cap="rnd">
              <a:solidFill>
                <a:schemeClr val="accent1"/>
              </a:solidFill>
              <a:round/>
            </a:ln>
            <a:effectLst/>
          </c:spPr>
          <c:marker>
            <c:symbol val="circle"/>
            <c:size val="17"/>
            <c:spPr>
              <a:solidFill>
                <a:srgbClr val="1B0066"/>
              </a:solidFill>
              <a:ln>
                <a:noFill/>
              </a:ln>
              <a:effectLst/>
            </c:spPr>
          </c:marker>
          <c:dLbls>
            <c:spPr>
              <a:noFill/>
              <a:ln>
                <a:solidFill>
                  <a:srgbClr val="1B0066"/>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'STEP3 - Summary &amp; Financial Gap'!$C$7:$M$7</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'STEP3 - Summary &amp; Financial Gap'!$C$35:$M$35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5="http://schemas.microsoft.com/office/drawing/2012/chart" uri="{02D57815-91ED-43cb-92C2-25804820EDAC}">
              <c15:filteredSeriesTitle>
                <c15:tx>
                  <c:strRef>
                    <c:extLst>
                      <c:ext uri="{02D57815-91ED-43cb-92C2-25804820EDAC}">
                        <c15:formulaRef>
                          <c15:sqref>{"Gaps from step 3"}</c15:sqref>
                        </c15:formulaRef>
                      </c:ext>
                    </c:extLst>
                    <c:strCache>
                      <c:ptCount val="1"/>
                      <c:pt idx="0">
                        <c:v>Gaps from step 3</c:v>
                      </c:pt>
                    </c:strCache>
                  </c:strRef>
                </c15:tx>
              </c15:filteredSeriesTitle>
            </c:ext>
            <c:ext xmlns:c16="http://schemas.microsoft.com/office/drawing/2014/chart" uri="{C3380CC4-5D6E-409C-BE32-E72D297353CC}">
              <c16:uniqueId val="{00000000-FCD6-41BC-95CE-099DFC811D7D}"/>
            </c:ext>
          </c:extLst>
        </c:ser>
        <c:ser>
          <c:idx val="1"/>
          <c:order val="1"/>
          <c:spPr>
            <a:ln w="31750" cap="rnd">
              <a:solidFill>
                <a:srgbClr val="FDC43F"/>
              </a:solidFill>
              <a:round/>
            </a:ln>
            <a:effectLst/>
          </c:spPr>
          <c:marker>
            <c:symbol val="circle"/>
            <c:size val="17"/>
            <c:spPr>
              <a:solidFill>
                <a:srgbClr val="FDC43F"/>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'STEP3 - Summary &amp; Financial Gap'!$C$7:$M$7</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'STEP7 - Financial Strategy'!$D$74:$N$74</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5="http://schemas.microsoft.com/office/drawing/2012/chart" uri="{02D57815-91ED-43cb-92C2-25804820EDAC}">
              <c15:filteredSeriesTitle>
                <c15:tx>
                  <c:strRef>
                    <c:extLst>
                      <c:ext uri="{02D57815-91ED-43cb-92C2-25804820EDAC}">
                        <c15:formulaRef>
                          <c15:sqref>{"Gaps from step 7"}</c15:sqref>
                        </c15:formulaRef>
                      </c:ext>
                    </c:extLst>
                    <c:strCache>
                      <c:ptCount val="1"/>
                      <c:pt idx="0">
                        <c:v>Gaps from step 7</c:v>
                      </c:pt>
                    </c:strCache>
                  </c:strRef>
                </c15:tx>
              </c15:filteredSeriesTitle>
            </c:ext>
            <c:ext xmlns:c16="http://schemas.microsoft.com/office/drawing/2014/chart" uri="{C3380CC4-5D6E-409C-BE32-E72D297353CC}">
              <c16:uniqueId val="{00000001-FCD6-41BC-95CE-099DFC811D7D}"/>
            </c:ext>
          </c:extLst>
        </c:ser>
        <c:dLbls>
          <c:dLblPos val="ctr"/>
          <c:showLegendKey val="0"/>
          <c:showVal val="1"/>
          <c:showCatName val="0"/>
          <c:showSerName val="0"/>
          <c:showPercent val="0"/>
          <c:showBubbleSize val="0"/>
        </c:dLbls>
        <c:marker val="1"/>
        <c:smooth val="0"/>
        <c:axId val="785644431"/>
        <c:axId val="785644911"/>
      </c:lineChart>
      <c:catAx>
        <c:axId val="785644431"/>
        <c:scaling>
          <c:orientation val="minMax"/>
        </c:scaling>
        <c:delete val="0"/>
        <c:axPos val="b"/>
        <c:title>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fi-FI"/>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785644911"/>
        <c:crosses val="autoZero"/>
        <c:auto val="1"/>
        <c:lblAlgn val="ctr"/>
        <c:lblOffset val="100"/>
        <c:noMultiLvlLbl val="0"/>
      </c:catAx>
      <c:valAx>
        <c:axId val="78564491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fi-FI"/>
            </a:p>
          </c:txPr>
        </c:title>
        <c:numFmt formatCode="General" sourceLinked="1"/>
        <c:majorTickMark val="none"/>
        <c:minorTickMark val="none"/>
        <c:tickLblPos val="nextTo"/>
        <c:crossAx val="785644431"/>
        <c:crosses val="autoZero"/>
        <c:crossBetween val="between"/>
      </c:valAx>
      <c:spPr>
        <a:noFill/>
        <a:ln>
          <a:noFill/>
        </a:ln>
        <a:effectLst/>
      </c:spPr>
    </c:plotArea>
    <c:legend>
      <c:legendPos val="r"/>
      <c:layout>
        <c:manualLayout>
          <c:xMode val="edge"/>
          <c:yMode val="edge"/>
          <c:x val="0.86148376677856087"/>
          <c:y val="0.40917556105237463"/>
          <c:w val="0.11684569127009076"/>
          <c:h val="0.257752679533145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201210</xdr:colOff>
      <xdr:row>0</xdr:row>
      <xdr:rowOff>0</xdr:rowOff>
    </xdr:from>
    <xdr:to>
      <xdr:col>1</xdr:col>
      <xdr:colOff>1865567</xdr:colOff>
      <xdr:row>6</xdr:row>
      <xdr:rowOff>6350</xdr:rowOff>
    </xdr:to>
    <xdr:pic>
      <xdr:nvPicPr>
        <xdr:cNvPr id="3" name="Picture 2">
          <a:extLst>
            <a:ext uri="{FF2B5EF4-FFF2-40B4-BE49-F238E27FC236}">
              <a16:creationId xmlns:a16="http://schemas.microsoft.com/office/drawing/2014/main" id="{D0EEEB21-EE31-F674-98AE-43BBD982D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210" y="0"/>
          <a:ext cx="2593789" cy="1320800"/>
        </a:xfrm>
        <a:prstGeom prst="rect">
          <a:avLst/>
        </a:prstGeom>
      </xdr:spPr>
    </xdr:pic>
    <xdr:clientData/>
  </xdr:twoCellAnchor>
  <xdr:twoCellAnchor editAs="oneCell">
    <xdr:from>
      <xdr:col>5</xdr:col>
      <xdr:colOff>398585</xdr:colOff>
      <xdr:row>0</xdr:row>
      <xdr:rowOff>217528</xdr:rowOff>
    </xdr:from>
    <xdr:to>
      <xdr:col>5</xdr:col>
      <xdr:colOff>1334944</xdr:colOff>
      <xdr:row>5</xdr:row>
      <xdr:rowOff>7977</xdr:rowOff>
    </xdr:to>
    <xdr:pic>
      <xdr:nvPicPr>
        <xdr:cNvPr id="5" name="Picture 4">
          <a:extLst>
            <a:ext uri="{FF2B5EF4-FFF2-40B4-BE49-F238E27FC236}">
              <a16:creationId xmlns:a16="http://schemas.microsoft.com/office/drawing/2014/main" id="{2B6FEC97-BF74-4FA2-35E2-FF0648582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46585" y="217528"/>
          <a:ext cx="936359" cy="871414"/>
        </a:xfrm>
        <a:prstGeom prst="rect">
          <a:avLst/>
        </a:prstGeom>
      </xdr:spPr>
    </xdr:pic>
    <xdr:clientData/>
  </xdr:twoCellAnchor>
  <xdr:twoCellAnchor editAs="oneCell">
    <xdr:from>
      <xdr:col>1</xdr:col>
      <xdr:colOff>1711035</xdr:colOff>
      <xdr:row>21</xdr:row>
      <xdr:rowOff>25400</xdr:rowOff>
    </xdr:from>
    <xdr:to>
      <xdr:col>6</xdr:col>
      <xdr:colOff>660400</xdr:colOff>
      <xdr:row>31</xdr:row>
      <xdr:rowOff>192702</xdr:rowOff>
    </xdr:to>
    <xdr:pic>
      <xdr:nvPicPr>
        <xdr:cNvPr id="2" name="Picture 1">
          <a:extLst>
            <a:ext uri="{FF2B5EF4-FFF2-40B4-BE49-F238E27FC236}">
              <a16:creationId xmlns:a16="http://schemas.microsoft.com/office/drawing/2014/main" id="{F8EA85D7-9EFE-DC83-27DD-FE0EAB0EA165}"/>
            </a:ext>
          </a:extLst>
        </xdr:cNvPr>
        <xdr:cNvPicPr>
          <a:picLocks noChangeAspect="1"/>
        </xdr:cNvPicPr>
      </xdr:nvPicPr>
      <xdr:blipFill>
        <a:blip xmlns:r="http://schemas.openxmlformats.org/officeDocument/2006/relationships" r:embed="rId3"/>
        <a:stretch>
          <a:fillRect/>
        </a:stretch>
      </xdr:blipFill>
      <xdr:spPr>
        <a:xfrm>
          <a:off x="2650835" y="19126200"/>
          <a:ext cx="15764165" cy="2275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368301</xdr:colOff>
      <xdr:row>5</xdr:row>
      <xdr:rowOff>0</xdr:rowOff>
    </xdr:from>
    <xdr:to>
      <xdr:col>2</xdr:col>
      <xdr:colOff>351337</xdr:colOff>
      <xdr:row>6</xdr:row>
      <xdr:rowOff>675729</xdr:rowOff>
    </xdr:to>
    <xdr:pic>
      <xdr:nvPicPr>
        <xdr:cNvPr id="2" name="Picture 1">
          <a:extLst>
            <a:ext uri="{FF2B5EF4-FFF2-40B4-BE49-F238E27FC236}">
              <a16:creationId xmlns:a16="http://schemas.microsoft.com/office/drawing/2014/main" id="{78B00CCD-937E-FA41-88E6-02BE706B84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3126" y="825944"/>
          <a:ext cx="919461" cy="883192"/>
        </a:xfrm>
        <a:prstGeom prst="rect">
          <a:avLst/>
        </a:prstGeom>
      </xdr:spPr>
    </xdr:pic>
    <xdr:clientData/>
  </xdr:twoCellAnchor>
  <xdr:twoCellAnchor editAs="oneCell">
    <xdr:from>
      <xdr:col>1</xdr:col>
      <xdr:colOff>763644</xdr:colOff>
      <xdr:row>12</xdr:row>
      <xdr:rowOff>183373</xdr:rowOff>
    </xdr:from>
    <xdr:to>
      <xdr:col>10</xdr:col>
      <xdr:colOff>305385</xdr:colOff>
      <xdr:row>18</xdr:row>
      <xdr:rowOff>25400</xdr:rowOff>
    </xdr:to>
    <xdr:pic>
      <xdr:nvPicPr>
        <xdr:cNvPr id="3" name="Picture 2">
          <a:extLst>
            <a:ext uri="{FF2B5EF4-FFF2-40B4-BE49-F238E27FC236}">
              <a16:creationId xmlns:a16="http://schemas.microsoft.com/office/drawing/2014/main" id="{78B683BD-F72F-7413-BCE4-4078C7D4275C}"/>
            </a:ext>
          </a:extLst>
        </xdr:cNvPr>
        <xdr:cNvPicPr>
          <a:picLocks noChangeAspect="1"/>
        </xdr:cNvPicPr>
      </xdr:nvPicPr>
      <xdr:blipFill>
        <a:blip xmlns:r="http://schemas.openxmlformats.org/officeDocument/2006/relationships" r:embed="rId2"/>
        <a:stretch>
          <a:fillRect/>
        </a:stretch>
      </xdr:blipFill>
      <xdr:spPr>
        <a:xfrm>
          <a:off x="1601844" y="3713973"/>
          <a:ext cx="7187141" cy="1061227"/>
        </a:xfrm>
        <a:prstGeom prst="rect">
          <a:avLst/>
        </a:prstGeom>
      </xdr:spPr>
    </xdr:pic>
    <xdr:clientData/>
  </xdr:twoCellAnchor>
  <xdr:oneCellAnchor>
    <xdr:from>
      <xdr:col>4</xdr:col>
      <xdr:colOff>111760</xdr:colOff>
      <xdr:row>32</xdr:row>
      <xdr:rowOff>142240</xdr:rowOff>
    </xdr:from>
    <xdr:ext cx="4733925" cy="647700"/>
    <xdr:pic>
      <xdr:nvPicPr>
        <xdr:cNvPr id="7" name="image2.png">
          <a:extLst>
            <a:ext uri="{FF2B5EF4-FFF2-40B4-BE49-F238E27FC236}">
              <a16:creationId xmlns:a16="http://schemas.microsoft.com/office/drawing/2014/main" id="{9440B070-B64E-1A4D-A3B6-C161EDCC30FE}"/>
            </a:ext>
          </a:extLst>
        </xdr:cNvPr>
        <xdr:cNvPicPr preferRelativeResize="0"/>
      </xdr:nvPicPr>
      <xdr:blipFill>
        <a:blip xmlns:r="http://schemas.openxmlformats.org/officeDocument/2006/relationships" r:embed="rId3" cstate="print"/>
        <a:stretch>
          <a:fillRect/>
        </a:stretch>
      </xdr:blipFill>
      <xdr:spPr>
        <a:xfrm>
          <a:off x="3484880" y="8290560"/>
          <a:ext cx="4733925" cy="647700"/>
        </a:xfrm>
        <a:prstGeom prst="rect">
          <a:avLst/>
        </a:prstGeom>
        <a:noFill/>
      </xdr:spPr>
    </xdr:pic>
    <xdr:clientData fLocksWithSheet="0"/>
  </xdr:oneCellAnchor>
  <xdr:oneCellAnchor>
    <xdr:from>
      <xdr:col>4</xdr:col>
      <xdr:colOff>101600</xdr:colOff>
      <xdr:row>33</xdr:row>
      <xdr:rowOff>274320</xdr:rowOff>
    </xdr:from>
    <xdr:ext cx="1609725" cy="390525"/>
    <xdr:pic>
      <xdr:nvPicPr>
        <xdr:cNvPr id="8" name="image1.png" title="Image">
          <a:extLst>
            <a:ext uri="{FF2B5EF4-FFF2-40B4-BE49-F238E27FC236}">
              <a16:creationId xmlns:a16="http://schemas.microsoft.com/office/drawing/2014/main" id="{2BC6B395-B64F-A94F-B685-3EDC0E0309EA}"/>
            </a:ext>
          </a:extLst>
        </xdr:cNvPr>
        <xdr:cNvPicPr preferRelativeResize="0"/>
      </xdr:nvPicPr>
      <xdr:blipFill>
        <a:blip xmlns:r="http://schemas.openxmlformats.org/officeDocument/2006/relationships" r:embed="rId4" cstate="print"/>
        <a:stretch>
          <a:fillRect/>
        </a:stretch>
      </xdr:blipFill>
      <xdr:spPr>
        <a:xfrm>
          <a:off x="3474720" y="9286240"/>
          <a:ext cx="1609725" cy="390525"/>
        </a:xfrm>
        <a:prstGeom prst="rect">
          <a:avLst/>
        </a:prstGeom>
        <a:noFill/>
      </xdr:spPr>
    </xdr:pic>
    <xdr:clientData fLocksWithSheet="0"/>
  </xdr:oneCellAnchor>
  <xdr:oneCellAnchor>
    <xdr:from>
      <xdr:col>4</xdr:col>
      <xdr:colOff>172721</xdr:colOff>
      <xdr:row>34</xdr:row>
      <xdr:rowOff>10160</xdr:rowOff>
    </xdr:from>
    <xdr:ext cx="1092994" cy="457200"/>
    <xdr:pic>
      <xdr:nvPicPr>
        <xdr:cNvPr id="9" name="image3.png">
          <a:extLst>
            <a:ext uri="{FF2B5EF4-FFF2-40B4-BE49-F238E27FC236}">
              <a16:creationId xmlns:a16="http://schemas.microsoft.com/office/drawing/2014/main" id="{5F09DB97-64E7-FF4C-A4D4-DC9FEC503680}"/>
            </a:ext>
          </a:extLst>
        </xdr:cNvPr>
        <xdr:cNvPicPr preferRelativeResize="0"/>
      </xdr:nvPicPr>
      <xdr:blipFill>
        <a:blip xmlns:r="http://schemas.openxmlformats.org/officeDocument/2006/relationships" r:embed="rId5" cstate="print"/>
        <a:stretch>
          <a:fillRect/>
        </a:stretch>
      </xdr:blipFill>
      <xdr:spPr>
        <a:xfrm>
          <a:off x="3545841" y="9875520"/>
          <a:ext cx="1092994" cy="457200"/>
        </a:xfrm>
        <a:prstGeom prst="rect">
          <a:avLst/>
        </a:prstGeom>
        <a:noFill/>
      </xdr:spPr>
    </xdr:pic>
    <xdr:clientData fLocksWithSheet="0"/>
  </xdr:oneCellAnchor>
  <xdr:twoCellAnchor editAs="oneCell">
    <xdr:from>
      <xdr:col>1</xdr:col>
      <xdr:colOff>355600</xdr:colOff>
      <xdr:row>23</xdr:row>
      <xdr:rowOff>101600</xdr:rowOff>
    </xdr:from>
    <xdr:to>
      <xdr:col>2</xdr:col>
      <xdr:colOff>444500</xdr:colOff>
      <xdr:row>28</xdr:row>
      <xdr:rowOff>114300</xdr:rowOff>
    </xdr:to>
    <xdr:pic>
      <xdr:nvPicPr>
        <xdr:cNvPr id="11" name="Picture 10">
          <a:extLst>
            <a:ext uri="{FF2B5EF4-FFF2-40B4-BE49-F238E27FC236}">
              <a16:creationId xmlns:a16="http://schemas.microsoft.com/office/drawing/2014/main" id="{6B5B06F6-A4CA-FA10-E8B4-609CCFE9C27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93800" y="5867400"/>
          <a:ext cx="102870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269876</xdr:colOff>
      <xdr:row>2</xdr:row>
      <xdr:rowOff>457200</xdr:rowOff>
    </xdr:from>
    <xdr:to>
      <xdr:col>25</xdr:col>
      <xdr:colOff>355599</xdr:colOff>
      <xdr:row>25</xdr:row>
      <xdr:rowOff>95250</xdr:rowOff>
    </xdr:to>
    <xdr:graphicFrame macro="">
      <xdr:nvGraphicFramePr>
        <xdr:cNvPr id="2" name="Chart 1">
          <a:extLst>
            <a:ext uri="{FF2B5EF4-FFF2-40B4-BE49-F238E27FC236}">
              <a16:creationId xmlns:a16="http://schemas.microsoft.com/office/drawing/2014/main" id="{A6A33102-9785-642F-6137-634F6D259A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373060</xdr:colOff>
      <xdr:row>36</xdr:row>
      <xdr:rowOff>73024</xdr:rowOff>
    </xdr:from>
    <xdr:to>
      <xdr:col>2</xdr:col>
      <xdr:colOff>507999</xdr:colOff>
      <xdr:row>53</xdr:row>
      <xdr:rowOff>145143</xdr:rowOff>
    </xdr:to>
    <xdr:graphicFrame macro="">
      <xdr:nvGraphicFramePr>
        <xdr:cNvPr id="4" name="Chart 3">
          <a:extLst>
            <a:ext uri="{FF2B5EF4-FFF2-40B4-BE49-F238E27FC236}">
              <a16:creationId xmlns:a16="http://schemas.microsoft.com/office/drawing/2014/main" id="{ED7A125C-F758-7695-E65B-9B6C66E2E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177800</xdr:colOff>
      <xdr:row>26</xdr:row>
      <xdr:rowOff>87993</xdr:rowOff>
    </xdr:from>
    <xdr:to>
      <xdr:col>32</xdr:col>
      <xdr:colOff>190499</xdr:colOff>
      <xdr:row>58</xdr:row>
      <xdr:rowOff>25400</xdr:rowOff>
    </xdr:to>
    <xdr:graphicFrame macro="">
      <xdr:nvGraphicFramePr>
        <xdr:cNvPr id="6" name="Chart 5">
          <a:extLst>
            <a:ext uri="{FF2B5EF4-FFF2-40B4-BE49-F238E27FC236}">
              <a16:creationId xmlns:a16="http://schemas.microsoft.com/office/drawing/2014/main" id="{85D20F3A-C027-4D41-A2B7-A1C305943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3057525</xdr:colOff>
      <xdr:row>79</xdr:row>
      <xdr:rowOff>38100</xdr:rowOff>
    </xdr:from>
    <xdr:to>
      <xdr:col>9</xdr:col>
      <xdr:colOff>695325</xdr:colOff>
      <xdr:row>93</xdr:row>
      <xdr:rowOff>57150</xdr:rowOff>
    </xdr:to>
    <xdr:graphicFrame macro="">
      <xdr:nvGraphicFramePr>
        <xdr:cNvPr id="3" name="Chart 2">
          <a:extLst>
            <a:ext uri="{FF2B5EF4-FFF2-40B4-BE49-F238E27FC236}">
              <a16:creationId xmlns:a16="http://schemas.microsoft.com/office/drawing/2014/main" id="{E2F87929-4A7F-42C0-AAA4-385F53E46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505100</xdr:colOff>
      <xdr:row>3</xdr:row>
      <xdr:rowOff>610369</xdr:rowOff>
    </xdr:from>
    <xdr:to>
      <xdr:col>31</xdr:col>
      <xdr:colOff>6966</xdr:colOff>
      <xdr:row>8</xdr:row>
      <xdr:rowOff>47625</xdr:rowOff>
    </xdr:to>
    <xdr:pic>
      <xdr:nvPicPr>
        <xdr:cNvPr id="3" name="Picture 2">
          <a:extLst>
            <a:ext uri="{FF2B5EF4-FFF2-40B4-BE49-F238E27FC236}">
              <a16:creationId xmlns:a16="http://schemas.microsoft.com/office/drawing/2014/main" id="{59A317F0-D878-221E-DBD1-F7D87B6357C8}"/>
            </a:ext>
          </a:extLst>
        </xdr:cNvPr>
        <xdr:cNvPicPr>
          <a:picLocks noChangeAspect="1"/>
        </xdr:cNvPicPr>
      </xdr:nvPicPr>
      <xdr:blipFill>
        <a:blip xmlns:r="http://schemas.openxmlformats.org/officeDocument/2006/relationships" r:embed="rId1"/>
        <a:stretch>
          <a:fillRect/>
        </a:stretch>
      </xdr:blipFill>
      <xdr:spPr>
        <a:xfrm>
          <a:off x="47342700" y="1219969"/>
          <a:ext cx="8718891" cy="2945631"/>
        </a:xfrm>
        <a:prstGeom prst="rect">
          <a:avLst/>
        </a:prstGeom>
      </xdr:spPr>
    </xdr:pic>
    <xdr:clientData/>
  </xdr:twoCellAnchor>
</xdr:wsDr>
</file>

<file path=xl/theme/theme1.xml><?xml version="1.0" encoding="utf-8"?>
<a:theme xmlns:a="http://schemas.openxmlformats.org/drawingml/2006/main" name="Office Theme">
  <a:themeElements>
    <a:clrScheme name="TO DO ">
      <a:dk1>
        <a:srgbClr val="000000"/>
      </a:dk1>
      <a:lt1>
        <a:srgbClr val="FFFFFF"/>
      </a:lt1>
      <a:dk2>
        <a:srgbClr val="2E948E"/>
      </a:dk2>
      <a:lt2>
        <a:srgbClr val="DDE1E6"/>
      </a:lt2>
      <a:accent1>
        <a:srgbClr val="690DAC"/>
      </a:accent1>
      <a:accent2>
        <a:srgbClr val="FDD702"/>
      </a:accent2>
      <a:accent3>
        <a:srgbClr val="24B1A9"/>
      </a:accent3>
      <a:accent4>
        <a:srgbClr val="E5E5FA"/>
      </a:accent4>
      <a:accent5>
        <a:srgbClr val="8B2AE1"/>
      </a:accent5>
      <a:accent6>
        <a:srgbClr val="6CB1B0"/>
      </a:accent6>
      <a:hlink>
        <a:srgbClr val="8B2AE1"/>
      </a:hlink>
      <a:folHlink>
        <a:srgbClr val="24B1A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frontiersin.org/articles/10.3389/fmars.2021.742846/full" TargetMode="External"/><Relationship Id="rId2" Type="http://schemas.openxmlformats.org/officeDocument/2006/relationships/hyperlink" Target="https://medpan.org/en/training/business-planning-mediterranean-marine-protected-areas" TargetMode="External"/><Relationship Id="rId1" Type="http://schemas.openxmlformats.org/officeDocument/2006/relationships/hyperlink" Target="https://medpan.org/sites/default/files/media/downloads/medplan_online_version_2023_0.xlsx"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4400-5341-044D-B2A0-AA19D3097D4A}">
  <dimension ref="A1:AL275"/>
  <sheetViews>
    <sheetView topLeftCell="A16" zoomScale="80" zoomScaleNormal="80" workbookViewId="0">
      <selection activeCell="F15" sqref="F15:F16"/>
    </sheetView>
  </sheetViews>
  <sheetFormatPr defaultColWidth="10.875" defaultRowHeight="15.95"/>
  <cols>
    <col min="1" max="1" width="12.125" style="1" customWidth="1"/>
    <col min="2" max="2" width="50.5" style="1" customWidth="1"/>
    <col min="3" max="3" width="52.875" style="1" customWidth="1"/>
    <col min="4" max="4" width="38" style="1" customWidth="1"/>
    <col min="5" max="5" width="53.375" style="1" customWidth="1"/>
    <col min="6" max="6" width="25.625" style="1" customWidth="1"/>
    <col min="7" max="7" width="35.125" style="1" customWidth="1"/>
    <col min="8" max="8" width="13" style="1" customWidth="1"/>
    <col min="9" max="9" width="36.625" style="107" customWidth="1"/>
    <col min="10" max="38" width="10.875" style="107"/>
    <col min="39" max="16384" width="10.875" style="1"/>
  </cols>
  <sheetData>
    <row r="1" spans="1:25" ht="23.25" customHeight="1">
      <c r="A1" s="382" t="s">
        <v>0</v>
      </c>
      <c r="B1" s="382"/>
      <c r="C1" s="382"/>
      <c r="D1" s="382"/>
      <c r="E1" s="382"/>
      <c r="F1" s="382"/>
      <c r="G1" s="382"/>
      <c r="H1" s="382"/>
      <c r="I1" s="116"/>
      <c r="J1" s="116"/>
      <c r="K1" s="116"/>
      <c r="L1" s="116"/>
      <c r="M1" s="116"/>
      <c r="N1" s="116"/>
      <c r="O1" s="116"/>
      <c r="P1" s="116"/>
      <c r="Q1" s="116"/>
      <c r="R1" s="116"/>
      <c r="S1" s="116"/>
      <c r="T1" s="116"/>
      <c r="U1" s="116"/>
      <c r="V1" s="116"/>
      <c r="W1" s="116"/>
      <c r="X1" s="116"/>
      <c r="Y1" s="116"/>
    </row>
    <row r="2" spans="1:25" ht="15.95" customHeight="1">
      <c r="A2" s="382"/>
      <c r="B2" s="382"/>
      <c r="C2" s="382"/>
      <c r="D2" s="382"/>
      <c r="E2" s="382"/>
      <c r="F2" s="382"/>
      <c r="G2" s="382"/>
      <c r="H2" s="382"/>
      <c r="I2" s="116"/>
      <c r="J2" s="116"/>
      <c r="K2" s="116"/>
      <c r="L2" s="116"/>
      <c r="M2" s="116"/>
      <c r="N2" s="116"/>
      <c r="O2" s="116"/>
      <c r="P2" s="116"/>
      <c r="Q2" s="116"/>
      <c r="R2" s="116"/>
      <c r="S2" s="116"/>
      <c r="T2" s="116"/>
      <c r="U2" s="116"/>
      <c r="V2" s="116"/>
      <c r="W2" s="116"/>
      <c r="X2" s="116"/>
      <c r="Y2" s="116"/>
    </row>
    <row r="3" spans="1:25" ht="15.95" customHeight="1">
      <c r="A3" s="382"/>
      <c r="B3" s="382"/>
      <c r="C3" s="382"/>
      <c r="D3" s="382"/>
      <c r="E3" s="382"/>
      <c r="F3" s="382"/>
      <c r="G3" s="382"/>
      <c r="H3" s="382"/>
      <c r="I3" s="116"/>
      <c r="J3" s="116"/>
      <c r="K3" s="116"/>
      <c r="L3" s="116"/>
      <c r="M3" s="116"/>
      <c r="N3" s="116"/>
      <c r="O3" s="116"/>
      <c r="P3" s="116"/>
      <c r="Q3" s="116"/>
      <c r="R3" s="116"/>
      <c r="S3" s="116"/>
      <c r="T3" s="116"/>
      <c r="U3" s="116"/>
      <c r="V3" s="116"/>
      <c r="W3" s="116"/>
      <c r="X3" s="116"/>
      <c r="Y3" s="116"/>
    </row>
    <row r="4" spans="1:25" ht="15.95" customHeight="1">
      <c r="A4" s="382"/>
      <c r="B4" s="382"/>
      <c r="C4" s="382"/>
      <c r="D4" s="382"/>
      <c r="E4" s="382"/>
      <c r="F4" s="382"/>
      <c r="G4" s="382"/>
      <c r="H4" s="382"/>
      <c r="I4" s="116"/>
      <c r="J4" s="116"/>
      <c r="K4" s="116"/>
      <c r="L4" s="116"/>
      <c r="M4" s="116"/>
      <c r="N4" s="116"/>
      <c r="O4" s="116"/>
      <c r="P4" s="116"/>
      <c r="Q4" s="116"/>
      <c r="R4" s="116"/>
      <c r="S4" s="116"/>
      <c r="T4" s="116"/>
      <c r="U4" s="116"/>
      <c r="V4" s="116"/>
      <c r="W4" s="116"/>
      <c r="X4" s="116"/>
      <c r="Y4" s="116"/>
    </row>
    <row r="5" spans="1:25" ht="15.95" customHeight="1">
      <c r="A5" s="382"/>
      <c r="B5" s="382"/>
      <c r="C5" s="382"/>
      <c r="D5" s="382"/>
      <c r="E5" s="382"/>
      <c r="F5" s="382"/>
      <c r="G5" s="382"/>
      <c r="H5" s="382"/>
      <c r="I5" s="116"/>
      <c r="J5" s="116"/>
      <c r="K5" s="116"/>
      <c r="L5" s="116"/>
      <c r="M5" s="116"/>
      <c r="N5" s="116"/>
      <c r="O5" s="116"/>
      <c r="P5" s="116"/>
      <c r="Q5" s="116"/>
      <c r="R5" s="116"/>
      <c r="S5" s="116"/>
      <c r="T5" s="116"/>
      <c r="U5" s="116"/>
      <c r="V5" s="116"/>
      <c r="W5" s="116"/>
      <c r="X5" s="116"/>
      <c r="Y5" s="116"/>
    </row>
    <row r="6" spans="1:25" ht="15.95" customHeight="1">
      <c r="A6" s="382"/>
      <c r="B6" s="382"/>
      <c r="C6" s="382"/>
      <c r="D6" s="382"/>
      <c r="E6" s="382"/>
      <c r="F6" s="382"/>
      <c r="G6" s="382"/>
      <c r="H6" s="382"/>
      <c r="I6" s="116"/>
      <c r="J6" s="116"/>
      <c r="K6" s="116"/>
      <c r="L6" s="116"/>
      <c r="M6" s="116"/>
      <c r="N6" s="116"/>
      <c r="O6" s="116"/>
      <c r="P6" s="116"/>
      <c r="Q6" s="116"/>
      <c r="R6" s="116"/>
      <c r="S6" s="116"/>
      <c r="T6" s="116"/>
      <c r="U6" s="116"/>
      <c r="V6" s="116"/>
      <c r="W6" s="116"/>
      <c r="X6" s="116"/>
      <c r="Y6" s="116"/>
    </row>
    <row r="7" spans="1:25" s="107" customFormat="1" ht="17.100000000000001" thickBot="1"/>
    <row r="8" spans="1:25" ht="357.95" customHeight="1" thickBot="1">
      <c r="A8" s="107"/>
      <c r="B8" s="383" t="s">
        <v>1</v>
      </c>
      <c r="C8" s="384"/>
      <c r="D8" s="384"/>
      <c r="E8" s="384"/>
      <c r="F8" s="384"/>
      <c r="G8" s="385"/>
      <c r="H8" s="107"/>
    </row>
    <row r="9" spans="1:25" s="107" customFormat="1" ht="17.100000000000001" thickBot="1"/>
    <row r="10" spans="1:25" ht="90.95" customHeight="1" thickBot="1">
      <c r="A10" s="107"/>
      <c r="B10" s="5" t="s">
        <v>2</v>
      </c>
      <c r="C10" s="3" t="s">
        <v>3</v>
      </c>
      <c r="D10" s="2" t="s">
        <v>4</v>
      </c>
      <c r="E10" s="2" t="s">
        <v>5</v>
      </c>
      <c r="F10" s="5" t="s">
        <v>6</v>
      </c>
      <c r="G10" s="210" t="s">
        <v>7</v>
      </c>
      <c r="H10" s="107"/>
    </row>
    <row r="11" spans="1:25" ht="80.099999999999994">
      <c r="A11" s="107"/>
      <c r="B11" s="376" t="s">
        <v>8</v>
      </c>
      <c r="C11" s="164" t="s">
        <v>9</v>
      </c>
      <c r="D11" s="165" t="s">
        <v>10</v>
      </c>
      <c r="E11" s="165" t="s">
        <v>11</v>
      </c>
      <c r="F11" s="379" t="s">
        <v>12</v>
      </c>
      <c r="G11" s="214" t="s">
        <v>13</v>
      </c>
      <c r="H11" s="107"/>
    </row>
    <row r="12" spans="1:25" ht="80.099999999999994">
      <c r="A12" s="107"/>
      <c r="B12" s="377"/>
      <c r="C12" s="162" t="s">
        <v>14</v>
      </c>
      <c r="D12" s="209" t="s">
        <v>15</v>
      </c>
      <c r="E12" s="209" t="s">
        <v>16</v>
      </c>
      <c r="F12" s="380"/>
      <c r="G12" s="214" t="s">
        <v>17</v>
      </c>
      <c r="H12" s="107"/>
    </row>
    <row r="13" spans="1:25" ht="80.099999999999994">
      <c r="A13" s="107"/>
      <c r="B13" s="377"/>
      <c r="C13" s="162" t="s">
        <v>18</v>
      </c>
      <c r="D13" s="209" t="s">
        <v>19</v>
      </c>
      <c r="E13" s="209" t="s">
        <v>20</v>
      </c>
      <c r="F13" s="380"/>
      <c r="G13" s="214" t="s">
        <v>21</v>
      </c>
      <c r="H13" s="107"/>
    </row>
    <row r="14" spans="1:25" ht="41.1" thickBot="1">
      <c r="A14" s="107"/>
      <c r="B14" s="378"/>
      <c r="C14" s="163" t="s">
        <v>22</v>
      </c>
      <c r="D14" s="4" t="s">
        <v>23</v>
      </c>
      <c r="E14" s="4" t="s">
        <v>24</v>
      </c>
      <c r="F14" s="381"/>
      <c r="G14" s="214" t="s">
        <v>25</v>
      </c>
      <c r="H14" s="107"/>
    </row>
    <row r="15" spans="1:25" ht="155.1" customHeight="1">
      <c r="A15" s="107"/>
      <c r="B15" s="376" t="s">
        <v>26</v>
      </c>
      <c r="C15" s="164" t="s">
        <v>27</v>
      </c>
      <c r="D15" s="165" t="s">
        <v>28</v>
      </c>
      <c r="E15" s="165" t="s">
        <v>29</v>
      </c>
      <c r="F15" s="379" t="s">
        <v>30</v>
      </c>
      <c r="G15" s="214" t="s">
        <v>31</v>
      </c>
      <c r="H15" s="107"/>
    </row>
    <row r="16" spans="1:25" ht="60">
      <c r="A16" s="107"/>
      <c r="B16" s="377"/>
      <c r="C16" s="162" t="s">
        <v>32</v>
      </c>
      <c r="D16" s="209" t="s">
        <v>33</v>
      </c>
      <c r="E16" s="209" t="s">
        <v>34</v>
      </c>
      <c r="F16" s="380"/>
      <c r="G16" s="214"/>
      <c r="H16" s="107"/>
    </row>
    <row r="17" spans="1:8" ht="119.1" customHeight="1">
      <c r="A17" s="107"/>
      <c r="B17" s="378"/>
      <c r="C17" s="163" t="s">
        <v>35</v>
      </c>
      <c r="D17" s="4" t="s">
        <v>36</v>
      </c>
      <c r="E17" s="4" t="s">
        <v>37</v>
      </c>
      <c r="F17" s="112"/>
      <c r="G17" s="214" t="s">
        <v>38</v>
      </c>
      <c r="H17" s="107"/>
    </row>
    <row r="18" spans="1:8" ht="99.95">
      <c r="A18" s="107"/>
      <c r="B18" s="161" t="s">
        <v>39</v>
      </c>
      <c r="C18" s="166" t="s">
        <v>40</v>
      </c>
      <c r="D18" s="167" t="s">
        <v>41</v>
      </c>
      <c r="E18" s="167" t="s">
        <v>42</v>
      </c>
      <c r="F18" s="168" t="s">
        <v>12</v>
      </c>
      <c r="G18" s="214" t="s">
        <v>43</v>
      </c>
      <c r="H18" s="107"/>
    </row>
    <row r="19" spans="1:8" ht="140.1">
      <c r="A19" s="107"/>
      <c r="B19" s="160" t="s">
        <v>44</v>
      </c>
      <c r="C19" s="163" t="s">
        <v>45</v>
      </c>
      <c r="D19" s="4" t="s">
        <v>46</v>
      </c>
      <c r="E19" s="4" t="s">
        <v>47</v>
      </c>
      <c r="F19" s="112"/>
      <c r="G19" s="215" t="s">
        <v>48</v>
      </c>
      <c r="H19" s="107"/>
    </row>
    <row r="20" spans="1:8" s="107" customFormat="1"/>
    <row r="21" spans="1:8" s="107" customFormat="1"/>
    <row r="22" spans="1:8" s="107" customFormat="1"/>
    <row r="23" spans="1:8" s="107" customFormat="1"/>
    <row r="24" spans="1:8" s="107" customFormat="1"/>
    <row r="25" spans="1:8" s="107" customFormat="1"/>
    <row r="26" spans="1:8" s="107" customFormat="1"/>
    <row r="27" spans="1:8" s="107" customFormat="1"/>
    <row r="28" spans="1:8" s="107" customFormat="1" ht="18">
      <c r="B28" s="221"/>
      <c r="C28" s="222"/>
      <c r="D28" s="222"/>
    </row>
    <row r="29" spans="1:8" s="107" customFormat="1">
      <c r="B29" s="607"/>
      <c r="C29" s="607"/>
      <c r="D29" s="607"/>
    </row>
    <row r="30" spans="1:8" s="107" customFormat="1">
      <c r="B30" s="607"/>
      <c r="C30" s="607"/>
      <c r="D30" s="607"/>
    </row>
    <row r="31" spans="1:8" s="107" customFormat="1" ht="18.95">
      <c r="B31" s="223"/>
      <c r="C31" s="608"/>
      <c r="D31" s="608"/>
    </row>
    <row r="32" spans="1:8" s="107" customFormat="1">
      <c r="B32" s="222"/>
      <c r="C32" s="608"/>
      <c r="D32" s="608"/>
    </row>
    <row r="33" spans="2:4" s="107" customFormat="1" ht="18.95">
      <c r="B33" s="223"/>
      <c r="C33" s="608"/>
      <c r="D33" s="608"/>
    </row>
    <row r="34" spans="2:4" s="107" customFormat="1">
      <c r="B34" s="222"/>
      <c r="C34" s="608"/>
      <c r="D34" s="608"/>
    </row>
    <row r="35" spans="2:4" s="107" customFormat="1" ht="18.95">
      <c r="B35" s="223"/>
      <c r="C35" s="608"/>
      <c r="D35" s="608"/>
    </row>
    <row r="36" spans="2:4" s="107" customFormat="1">
      <c r="B36" s="222"/>
      <c r="C36" s="608"/>
      <c r="D36" s="608"/>
    </row>
    <row r="37" spans="2:4" s="107" customFormat="1" ht="18.95">
      <c r="B37" s="223"/>
      <c r="C37" s="608"/>
      <c r="D37" s="608"/>
    </row>
    <row r="38" spans="2:4" s="107" customFormat="1">
      <c r="B38" s="222"/>
      <c r="C38" s="608"/>
      <c r="D38" s="608"/>
    </row>
    <row r="39" spans="2:4" s="107" customFormat="1">
      <c r="B39" s="608"/>
      <c r="C39" s="222"/>
      <c r="D39" s="222"/>
    </row>
    <row r="40" spans="2:4" s="107" customFormat="1">
      <c r="B40" s="608"/>
      <c r="C40" s="222"/>
      <c r="D40" s="222"/>
    </row>
    <row r="41" spans="2:4" s="107" customFormat="1">
      <c r="B41" s="608"/>
      <c r="C41" s="222"/>
      <c r="D41" s="222"/>
    </row>
    <row r="42" spans="2:4" s="107" customFormat="1">
      <c r="B42" s="608"/>
      <c r="C42" s="222"/>
      <c r="D42" s="222"/>
    </row>
    <row r="43" spans="2:4" s="107" customFormat="1" ht="18.95">
      <c r="B43" s="223"/>
      <c r="C43" s="608"/>
      <c r="D43" s="608"/>
    </row>
    <row r="44" spans="2:4" s="107" customFormat="1">
      <c r="B44" s="222"/>
      <c r="C44" s="608"/>
      <c r="D44" s="608"/>
    </row>
    <row r="45" spans="2:4" s="107" customFormat="1" ht="18.95">
      <c r="B45" s="223"/>
      <c r="C45" s="608"/>
      <c r="D45" s="608"/>
    </row>
    <row r="46" spans="2:4" s="107" customFormat="1">
      <c r="B46" s="222"/>
      <c r="C46" s="608"/>
      <c r="D46" s="608"/>
    </row>
    <row r="47" spans="2:4" s="107" customFormat="1" ht="18.95">
      <c r="B47" s="223"/>
      <c r="C47" s="608"/>
      <c r="D47" s="608"/>
    </row>
    <row r="48" spans="2:4" s="107" customFormat="1">
      <c r="B48" s="222"/>
      <c r="C48" s="608"/>
      <c r="D48" s="608"/>
    </row>
    <row r="49" spans="2:4" s="107" customFormat="1" ht="18.95">
      <c r="B49" s="223"/>
      <c r="C49" s="608"/>
      <c r="D49" s="608"/>
    </row>
    <row r="50" spans="2:4" s="107" customFormat="1">
      <c r="B50" s="222"/>
      <c r="C50" s="608"/>
      <c r="D50" s="608"/>
    </row>
    <row r="51" spans="2:4" s="107" customFormat="1" ht="18.95">
      <c r="B51" s="223"/>
      <c r="C51" s="608"/>
      <c r="D51" s="608"/>
    </row>
    <row r="52" spans="2:4" s="107" customFormat="1">
      <c r="B52" s="222"/>
      <c r="C52" s="608"/>
      <c r="D52" s="608"/>
    </row>
    <row r="53" spans="2:4" s="107" customFormat="1" ht="18.95">
      <c r="B53" s="223"/>
      <c r="C53" s="608"/>
      <c r="D53" s="608"/>
    </row>
    <row r="54" spans="2:4" s="107" customFormat="1">
      <c r="B54" s="222"/>
      <c r="C54" s="608"/>
      <c r="D54" s="608"/>
    </row>
    <row r="55" spans="2:4" s="107" customFormat="1" ht="18.95">
      <c r="B55" s="223"/>
      <c r="C55" s="608"/>
      <c r="D55" s="608"/>
    </row>
    <row r="56" spans="2:4" s="107" customFormat="1">
      <c r="B56" s="222"/>
      <c r="C56" s="608"/>
      <c r="D56" s="608"/>
    </row>
    <row r="57" spans="2:4" s="107" customFormat="1">
      <c r="B57" s="608"/>
      <c r="C57" s="222"/>
      <c r="D57" s="222"/>
    </row>
    <row r="58" spans="2:4" s="107" customFormat="1">
      <c r="B58" s="608"/>
      <c r="C58" s="222"/>
      <c r="D58" s="222"/>
    </row>
    <row r="59" spans="2:4" s="107" customFormat="1">
      <c r="B59" s="608"/>
      <c r="C59" s="222"/>
      <c r="D59" s="222"/>
    </row>
    <row r="60" spans="2:4" s="107" customFormat="1">
      <c r="B60" s="608"/>
      <c r="C60" s="222"/>
      <c r="D60" s="222"/>
    </row>
    <row r="61" spans="2:4" s="107" customFormat="1">
      <c r="B61" s="608"/>
      <c r="C61" s="608"/>
      <c r="D61" s="222"/>
    </row>
    <row r="62" spans="2:4" s="107" customFormat="1">
      <c r="B62" s="608"/>
      <c r="C62" s="608"/>
      <c r="D62" s="222"/>
    </row>
    <row r="63" spans="2:4" s="107" customFormat="1">
      <c r="B63" s="608"/>
      <c r="C63" s="608"/>
      <c r="D63" s="608"/>
    </row>
    <row r="64" spans="2:4" s="107" customFormat="1">
      <c r="B64" s="608"/>
      <c r="C64" s="608"/>
      <c r="D64" s="608"/>
    </row>
    <row r="65" spans="2:4" s="107" customFormat="1" ht="18.95">
      <c r="B65" s="223"/>
      <c r="C65" s="608"/>
      <c r="D65" s="608"/>
    </row>
    <row r="66" spans="2:4" s="107" customFormat="1">
      <c r="B66" s="222"/>
      <c r="C66" s="608"/>
      <c r="D66" s="608"/>
    </row>
    <row r="67" spans="2:4" s="107" customFormat="1" ht="18.95">
      <c r="B67" s="223"/>
      <c r="C67" s="608"/>
      <c r="D67" s="608"/>
    </row>
    <row r="68" spans="2:4" s="107" customFormat="1">
      <c r="B68" s="222"/>
      <c r="C68" s="608"/>
      <c r="D68" s="608"/>
    </row>
    <row r="69" spans="2:4" s="107" customFormat="1" ht="18.95">
      <c r="B69" s="223"/>
      <c r="C69" s="608"/>
      <c r="D69" s="608"/>
    </row>
    <row r="70" spans="2:4" s="107" customFormat="1">
      <c r="B70" s="222"/>
      <c r="C70" s="608"/>
      <c r="D70" s="608"/>
    </row>
    <row r="71" spans="2:4" s="107" customFormat="1">
      <c r="B71" s="608"/>
      <c r="C71" s="608"/>
      <c r="D71" s="222"/>
    </row>
    <row r="72" spans="2:4" s="107" customFormat="1">
      <c r="B72" s="608"/>
      <c r="C72" s="608"/>
      <c r="D72" s="222"/>
    </row>
    <row r="73" spans="2:4" s="107" customFormat="1">
      <c r="B73" s="608"/>
      <c r="C73" s="608"/>
      <c r="D73" s="608"/>
    </row>
    <row r="74" spans="2:4" s="107" customFormat="1">
      <c r="B74" s="608"/>
      <c r="C74" s="608"/>
      <c r="D74" s="608"/>
    </row>
    <row r="75" spans="2:4" s="107" customFormat="1"/>
    <row r="76" spans="2:4" s="107" customFormat="1"/>
    <row r="77" spans="2:4" s="107" customFormat="1"/>
    <row r="78" spans="2:4" s="107" customFormat="1"/>
    <row r="79" spans="2:4" s="107" customFormat="1"/>
    <row r="80" spans="2:4" s="107" customFormat="1"/>
    <row r="81" s="107" customFormat="1"/>
    <row r="82" s="107" customFormat="1"/>
    <row r="83" s="107" customFormat="1"/>
    <row r="84" s="107" customFormat="1"/>
    <row r="85" s="107" customFormat="1"/>
    <row r="86" s="107" customFormat="1"/>
    <row r="87" s="107" customFormat="1"/>
    <row r="88" s="107" customFormat="1"/>
    <row r="89" s="107" customFormat="1"/>
    <row r="90" s="107" customFormat="1"/>
    <row r="91" s="107" customFormat="1"/>
    <row r="92" s="107" customFormat="1"/>
    <row r="93" s="107" customFormat="1"/>
    <row r="94" s="107" customFormat="1"/>
    <row r="95" s="107" customFormat="1"/>
    <row r="96" s="107" customFormat="1"/>
    <row r="97" s="107" customFormat="1"/>
    <row r="98" s="107" customFormat="1"/>
    <row r="99" s="107" customFormat="1"/>
    <row r="100" s="107" customFormat="1"/>
    <row r="101" s="107" customFormat="1"/>
    <row r="102" s="107" customFormat="1"/>
    <row r="103" s="107" customFormat="1"/>
    <row r="104" s="107" customFormat="1"/>
    <row r="105" s="107" customFormat="1"/>
    <row r="106" s="107" customFormat="1"/>
    <row r="107" s="107" customFormat="1"/>
    <row r="108" s="107" customFormat="1"/>
    <row r="109" s="107" customFormat="1"/>
    <row r="110" s="107" customFormat="1"/>
    <row r="111" s="107" customFormat="1"/>
    <row r="112" s="107" customFormat="1"/>
    <row r="113" s="107" customFormat="1"/>
    <row r="114" s="107" customFormat="1"/>
    <row r="115" s="107" customFormat="1"/>
    <row r="116" s="107" customFormat="1"/>
    <row r="117" s="107" customFormat="1"/>
    <row r="118" s="107" customFormat="1"/>
    <row r="119" s="107" customFormat="1"/>
    <row r="120" s="107" customFormat="1"/>
    <row r="121" s="107" customFormat="1"/>
    <row r="122" s="107" customFormat="1"/>
    <row r="123" s="107" customFormat="1"/>
    <row r="124" s="107" customFormat="1"/>
    <row r="125" s="107" customFormat="1"/>
    <row r="126" s="107" customFormat="1"/>
    <row r="127" s="107" customFormat="1"/>
    <row r="128" s="107" customFormat="1"/>
    <row r="129" s="107" customFormat="1"/>
    <row r="130" s="107" customFormat="1"/>
    <row r="131" s="107" customFormat="1"/>
    <row r="132" s="107" customFormat="1"/>
    <row r="133" s="107" customFormat="1"/>
    <row r="134" s="107" customFormat="1"/>
    <row r="135" s="107" customFormat="1"/>
    <row r="136" s="107" customFormat="1"/>
    <row r="137" s="107" customFormat="1"/>
    <row r="138" s="107" customFormat="1"/>
    <row r="139" s="107" customFormat="1"/>
    <row r="140" s="107" customFormat="1"/>
    <row r="141" s="107" customFormat="1"/>
    <row r="142" s="107" customFormat="1"/>
    <row r="143" s="107" customFormat="1"/>
    <row r="144" s="107" customFormat="1"/>
    <row r="145" s="107" customFormat="1"/>
    <row r="146" s="107" customFormat="1"/>
    <row r="147" s="107" customFormat="1"/>
    <row r="148" s="107" customFormat="1"/>
    <row r="149" s="107" customFormat="1"/>
    <row r="150" s="107" customFormat="1"/>
    <row r="151" s="107" customFormat="1"/>
    <row r="152" s="107" customFormat="1"/>
    <row r="153" s="107" customFormat="1"/>
    <row r="154" s="107" customFormat="1"/>
    <row r="155" s="107" customFormat="1"/>
    <row r="156" s="107" customFormat="1"/>
    <row r="157" s="107" customFormat="1"/>
    <row r="158" s="107" customFormat="1"/>
    <row r="159" s="107" customFormat="1"/>
    <row r="160" s="107" customFormat="1"/>
    <row r="161" s="107" customFormat="1"/>
    <row r="162" s="107" customFormat="1"/>
    <row r="163" s="107" customFormat="1"/>
    <row r="164" s="107" customFormat="1"/>
    <row r="165" s="107" customFormat="1"/>
    <row r="166" s="107" customFormat="1"/>
    <row r="167" s="107" customFormat="1"/>
    <row r="168" s="107" customFormat="1"/>
    <row r="169" s="107" customFormat="1"/>
    <row r="170" s="107" customFormat="1"/>
    <row r="171" s="107" customFormat="1"/>
    <row r="172" s="107" customFormat="1"/>
    <row r="173" s="107" customFormat="1"/>
    <row r="174" s="107" customFormat="1"/>
    <row r="175" s="107" customFormat="1"/>
    <row r="176" s="107" customFormat="1"/>
    <row r="177" s="107" customFormat="1"/>
    <row r="178" s="107" customFormat="1"/>
    <row r="179" s="107" customFormat="1"/>
    <row r="180" s="107" customFormat="1"/>
    <row r="181" s="107" customFormat="1"/>
    <row r="182" s="107" customFormat="1"/>
    <row r="183" s="107" customFormat="1"/>
    <row r="184" s="107" customFormat="1"/>
    <row r="185" s="107" customFormat="1"/>
    <row r="186" s="107" customFormat="1"/>
    <row r="187" s="107" customFormat="1"/>
    <row r="188" s="107" customFormat="1"/>
    <row r="189" s="107" customFormat="1"/>
    <row r="190" s="107" customFormat="1"/>
    <row r="191" s="107" customFormat="1"/>
    <row r="192" s="107" customFormat="1"/>
    <row r="193" s="107" customFormat="1"/>
    <row r="194" s="107" customFormat="1"/>
    <row r="195" s="107" customFormat="1"/>
    <row r="196" s="107" customFormat="1"/>
    <row r="197" s="107" customFormat="1"/>
    <row r="198" s="107" customFormat="1"/>
    <row r="199" s="107" customFormat="1"/>
    <row r="200" s="107" customFormat="1"/>
    <row r="201" s="107" customFormat="1"/>
    <row r="202" s="107" customFormat="1"/>
    <row r="203" s="107" customFormat="1"/>
    <row r="204" s="107" customFormat="1"/>
    <row r="205" s="107" customFormat="1"/>
    <row r="206" s="107" customFormat="1"/>
    <row r="207" s="107" customFormat="1"/>
    <row r="208" s="107" customFormat="1"/>
    <row r="209" s="107" customFormat="1"/>
    <row r="210" s="107" customFormat="1"/>
    <row r="211" s="107" customFormat="1"/>
    <row r="212" s="107" customFormat="1"/>
    <row r="213" s="107" customFormat="1"/>
    <row r="214" s="107" customFormat="1"/>
    <row r="215" s="107" customFormat="1"/>
    <row r="216" s="107" customFormat="1"/>
    <row r="217" s="107" customFormat="1"/>
    <row r="218" s="107" customFormat="1"/>
    <row r="219" s="107" customFormat="1"/>
    <row r="220" s="107" customFormat="1"/>
    <row r="221" s="107" customFormat="1"/>
    <row r="222" s="107" customFormat="1"/>
    <row r="223" s="107" customFormat="1"/>
    <row r="224" s="107" customFormat="1"/>
    <row r="225" s="107" customForma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row r="247" s="107" customFormat="1"/>
    <row r="248" s="107" customFormat="1"/>
    <row r="249" s="107" customFormat="1"/>
    <row r="250" s="107" customFormat="1"/>
    <row r="251" s="107" customFormat="1"/>
    <row r="252" s="107" customFormat="1"/>
    <row r="253" s="107" customFormat="1"/>
    <row r="254" s="107" customFormat="1"/>
    <row r="255" s="107" customFormat="1"/>
    <row r="256" s="107" customFormat="1"/>
    <row r="257" s="107" customFormat="1"/>
    <row r="258" s="107" customFormat="1"/>
    <row r="259" s="107" customFormat="1"/>
    <row r="260" s="107" customFormat="1"/>
    <row r="261" s="107" customFormat="1"/>
    <row r="262" s="107" customFormat="1"/>
    <row r="263" s="107" customFormat="1"/>
    <row r="264" s="107" customFormat="1"/>
    <row r="265" s="107" customFormat="1"/>
    <row r="266" s="107" customFormat="1"/>
    <row r="267" s="107" customFormat="1"/>
    <row r="268" s="107" customFormat="1"/>
    <row r="269" s="107" customFormat="1"/>
    <row r="270" s="107" customFormat="1"/>
    <row r="271" s="107" customFormat="1"/>
    <row r="272" s="107" customFormat="1"/>
    <row r="273" s="107" customFormat="1"/>
    <row r="274" s="107" customFormat="1"/>
    <row r="275" s="107" customFormat="1"/>
  </sheetData>
  <mergeCells count="29">
    <mergeCell ref="B73:B74"/>
    <mergeCell ref="C73:C74"/>
    <mergeCell ref="D73:D74"/>
    <mergeCell ref="D63:D64"/>
    <mergeCell ref="C65:C70"/>
    <mergeCell ref="D65:D70"/>
    <mergeCell ref="B71:B72"/>
    <mergeCell ref="C71:C72"/>
    <mergeCell ref="B59:B60"/>
    <mergeCell ref="B61:B62"/>
    <mergeCell ref="C61:C62"/>
    <mergeCell ref="B63:B64"/>
    <mergeCell ref="C63:C64"/>
    <mergeCell ref="B29:B30"/>
    <mergeCell ref="C29:C30"/>
    <mergeCell ref="D29:D30"/>
    <mergeCell ref="C31:C38"/>
    <mergeCell ref="D31:D38"/>
    <mergeCell ref="B39:B40"/>
    <mergeCell ref="B41:B42"/>
    <mergeCell ref="C43:C56"/>
    <mergeCell ref="D43:D56"/>
    <mergeCell ref="B57:B58"/>
    <mergeCell ref="B11:B14"/>
    <mergeCell ref="B15:B17"/>
    <mergeCell ref="F11:F14"/>
    <mergeCell ref="F15:F16"/>
    <mergeCell ref="A1:H6"/>
    <mergeCell ref="B8:G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F856-47E4-C54F-BF1E-AC715911C436}">
  <dimension ref="A1:CI107"/>
  <sheetViews>
    <sheetView zoomScale="50" zoomScaleNormal="80" workbookViewId="0">
      <selection activeCell="H68" sqref="H68"/>
    </sheetView>
  </sheetViews>
  <sheetFormatPr defaultColWidth="41.125" defaultRowHeight="15.95"/>
  <cols>
    <col min="1" max="2" width="41.125" style="25"/>
    <col min="3" max="14" width="11" style="25" customWidth="1"/>
    <col min="15" max="15" width="27" style="25" customWidth="1"/>
    <col min="16" max="87" width="11" style="25" customWidth="1"/>
    <col min="88" max="16384" width="41.125" style="25"/>
  </cols>
  <sheetData>
    <row r="1" spans="1:15" ht="33" customHeight="1">
      <c r="A1" s="416" t="s">
        <v>266</v>
      </c>
      <c r="B1" s="549"/>
      <c r="C1" s="549"/>
      <c r="D1" s="549"/>
      <c r="E1" s="549"/>
      <c r="F1" s="549"/>
      <c r="G1" s="549"/>
      <c r="H1" s="549"/>
      <c r="I1" s="549"/>
      <c r="J1" s="549"/>
      <c r="K1" s="549"/>
      <c r="L1" s="549"/>
      <c r="M1" s="549"/>
      <c r="N1" s="549"/>
      <c r="O1" s="549"/>
    </row>
    <row r="2" spans="1:15" ht="33" customHeight="1" thickBot="1">
      <c r="A2" s="211"/>
      <c r="B2" s="252"/>
      <c r="C2" s="252"/>
      <c r="D2" s="252"/>
      <c r="E2" s="252"/>
      <c r="F2" s="252"/>
      <c r="G2" s="252"/>
      <c r="H2" s="252"/>
      <c r="I2" s="252"/>
      <c r="J2" s="252"/>
      <c r="K2" s="252"/>
      <c r="L2" s="252"/>
      <c r="M2" s="252"/>
      <c r="N2" s="252"/>
      <c r="O2" s="252"/>
    </row>
    <row r="3" spans="1:15" ht="282.95" customHeight="1" thickBot="1">
      <c r="A3" s="550" t="s">
        <v>267</v>
      </c>
      <c r="B3" s="551"/>
      <c r="C3" s="551"/>
      <c r="D3" s="551"/>
      <c r="E3" s="551"/>
      <c r="F3" s="551"/>
      <c r="G3" s="551"/>
      <c r="H3" s="551"/>
      <c r="I3" s="551"/>
      <c r="J3" s="551"/>
      <c r="K3" s="551"/>
      <c r="L3" s="551"/>
      <c r="M3" s="551"/>
      <c r="N3" s="551"/>
      <c r="O3" s="552"/>
    </row>
    <row r="5" spans="1:15" ht="18.95">
      <c r="A5" s="21" t="s">
        <v>268</v>
      </c>
      <c r="B5" s="22" t="s">
        <v>269</v>
      </c>
      <c r="C5" s="23"/>
      <c r="D5" s="24">
        <f>'STEP3 - Summary &amp; Financial Gap'!C35</f>
        <v>0</v>
      </c>
      <c r="E5" s="24">
        <f>'STEP3 - Summary &amp; Financial Gap'!D35</f>
        <v>0</v>
      </c>
      <c r="F5" s="24">
        <f>'STEP3 - Summary &amp; Financial Gap'!E35</f>
        <v>0</v>
      </c>
      <c r="G5" s="24">
        <f>'STEP3 - Summary &amp; Financial Gap'!F35</f>
        <v>0</v>
      </c>
      <c r="H5" s="24">
        <f>'STEP3 - Summary &amp; Financial Gap'!G35</f>
        <v>0</v>
      </c>
      <c r="I5" s="24">
        <f>'STEP3 - Summary &amp; Financial Gap'!H35</f>
        <v>0</v>
      </c>
      <c r="J5" s="24">
        <f>'STEP3 - Summary &amp; Financial Gap'!I35</f>
        <v>0</v>
      </c>
      <c r="K5" s="24">
        <f>'STEP3 - Summary &amp; Financial Gap'!J35</f>
        <v>0</v>
      </c>
      <c r="L5" s="24">
        <f>'STEP3 - Summary &amp; Financial Gap'!K35</f>
        <v>0</v>
      </c>
      <c r="M5" s="24">
        <f>'STEP3 - Summary &amp; Financial Gap'!L35</f>
        <v>0</v>
      </c>
      <c r="N5" s="24">
        <f>'STEP3 - Summary &amp; Financial Gap'!M35</f>
        <v>0</v>
      </c>
    </row>
    <row r="6" spans="1:15" s="30" customFormat="1" ht="36">
      <c r="B6" s="81" t="s">
        <v>165</v>
      </c>
      <c r="C6" s="82"/>
      <c r="D6" s="82" t="str">
        <f>'STEP3 - Summary &amp; Financial Gap'!C36</f>
        <v>Fill in information in step 1 and 2 to calculate</v>
      </c>
      <c r="E6" s="82" t="str">
        <f>'STEP3 - Summary &amp; Financial Gap'!D36</f>
        <v>Fill in information in step 1 and 2 to calculate</v>
      </c>
      <c r="F6" s="82" t="str">
        <f>'STEP3 - Summary &amp; Financial Gap'!E36</f>
        <v>Fill in information in step 1 and 2 to calculate</v>
      </c>
      <c r="G6" s="82" t="str">
        <f>'STEP3 - Summary &amp; Financial Gap'!F36</f>
        <v>Fill in information in step 1 and 2 to calculate</v>
      </c>
      <c r="H6" s="82" t="str">
        <f>'STEP3 - Summary &amp; Financial Gap'!G36</f>
        <v>Fill in information in step 1 and 2 to calculate</v>
      </c>
      <c r="I6" s="82" t="str">
        <f>'STEP3 - Summary &amp; Financial Gap'!H36</f>
        <v>Fill in information in step 1 and 2 to calculate</v>
      </c>
      <c r="J6" s="82" t="str">
        <f>'STEP3 - Summary &amp; Financial Gap'!I36</f>
        <v>Fill in information in step 1 and 2 to calculate</v>
      </c>
      <c r="K6" s="82" t="str">
        <f>'STEP3 - Summary &amp; Financial Gap'!J36</f>
        <v>Fill in information in step 1 and 2 to calculate</v>
      </c>
      <c r="L6" s="82" t="str">
        <f>'STEP3 - Summary &amp; Financial Gap'!K36</f>
        <v>Fill in information in step 1 and 2 to calculate</v>
      </c>
      <c r="M6" s="82" t="str">
        <f>'STEP3 - Summary &amp; Financial Gap'!L36</f>
        <v>Fill in information in step 1 and 2 to calculate</v>
      </c>
      <c r="N6" s="82" t="str">
        <f>'STEP3 - Summary &amp; Financial Gap'!M36</f>
        <v>Fill in information in step 1 and 2 to calculate</v>
      </c>
    </row>
    <row r="9" spans="1:15" ht="15.75" customHeight="1">
      <c r="B9" s="474" t="s">
        <v>270</v>
      </c>
      <c r="C9" s="474"/>
      <c r="D9" s="20" t="s">
        <v>71</v>
      </c>
      <c r="E9" s="15">
        <v>0</v>
      </c>
      <c r="F9" s="15"/>
      <c r="G9" s="16"/>
      <c r="H9" s="16"/>
      <c r="I9" s="16"/>
      <c r="J9" s="16"/>
      <c r="K9" s="16"/>
      <c r="L9" s="16"/>
      <c r="M9" s="16"/>
      <c r="N9" s="16"/>
    </row>
    <row r="10" spans="1:15" s="30" customFormat="1" ht="18.75" customHeight="1">
      <c r="A10" s="27" t="s">
        <v>271</v>
      </c>
      <c r="B10" s="474"/>
      <c r="C10" s="474"/>
      <c r="D10" s="20" t="s">
        <v>72</v>
      </c>
      <c r="E10" s="87"/>
      <c r="F10" s="87"/>
      <c r="G10" s="88"/>
      <c r="H10" s="88"/>
      <c r="I10" s="88"/>
      <c r="J10" s="88"/>
      <c r="K10" s="88"/>
      <c r="L10" s="88"/>
      <c r="M10" s="88"/>
      <c r="N10" s="88"/>
    </row>
    <row r="11" spans="1:15" s="30" customFormat="1" ht="17.100000000000001">
      <c r="A11" s="76" t="s">
        <v>272</v>
      </c>
      <c r="B11" s="89"/>
      <c r="C11" s="89" t="s">
        <v>139</v>
      </c>
      <c r="D11" s="89">
        <v>2023</v>
      </c>
      <c r="E11" s="89">
        <v>2024</v>
      </c>
      <c r="F11" s="89">
        <v>2025</v>
      </c>
      <c r="G11" s="89">
        <v>2026</v>
      </c>
      <c r="H11" s="89">
        <v>2027</v>
      </c>
      <c r="I11" s="89">
        <v>2028</v>
      </c>
      <c r="J11" s="89">
        <v>2029</v>
      </c>
      <c r="K11" s="89">
        <v>2030</v>
      </c>
      <c r="L11" s="89">
        <v>2031</v>
      </c>
      <c r="M11" s="89">
        <v>2032</v>
      </c>
      <c r="N11" s="89">
        <v>2033</v>
      </c>
      <c r="O11" s="89" t="s">
        <v>273</v>
      </c>
    </row>
    <row r="12" spans="1:15" s="30" customFormat="1" ht="18.95" customHeight="1">
      <c r="B12" s="90" t="s">
        <v>140</v>
      </c>
      <c r="C12" s="89"/>
      <c r="D12" s="89"/>
      <c r="E12" s="89"/>
      <c r="F12" s="89"/>
      <c r="G12" s="89"/>
      <c r="H12" s="89"/>
      <c r="I12" s="89"/>
      <c r="J12" s="89"/>
      <c r="K12" s="89"/>
      <c r="L12" s="89"/>
      <c r="M12" s="89"/>
      <c r="N12" s="89"/>
      <c r="O12" s="89"/>
    </row>
    <row r="13" spans="1:15" s="30" customFormat="1">
      <c r="B13" s="91" t="s">
        <v>141</v>
      </c>
      <c r="C13" s="84">
        <f>SUM(D13:N13)</f>
        <v>0</v>
      </c>
      <c r="D13" s="92">
        <f>'STEP3 - Summary &amp; Financial Gap'!C9</f>
        <v>0</v>
      </c>
      <c r="E13" s="92">
        <f>'STEP3 - Summary &amp; Financial Gap'!D9</f>
        <v>0</v>
      </c>
      <c r="F13" s="92">
        <f>'STEP3 - Summary &amp; Financial Gap'!E9</f>
        <v>0</v>
      </c>
      <c r="G13" s="92">
        <f>'STEP3 - Summary &amp; Financial Gap'!F9</f>
        <v>0</v>
      </c>
      <c r="H13" s="92">
        <f>'STEP3 - Summary &amp; Financial Gap'!G9</f>
        <v>0</v>
      </c>
      <c r="I13" s="92">
        <f>'STEP3 - Summary &amp; Financial Gap'!H9</f>
        <v>0</v>
      </c>
      <c r="J13" s="92">
        <f>'STEP3 - Summary &amp; Financial Gap'!I9</f>
        <v>0</v>
      </c>
      <c r="K13" s="92">
        <f>'STEP3 - Summary &amp; Financial Gap'!J9</f>
        <v>0</v>
      </c>
      <c r="L13" s="92">
        <f>'STEP3 - Summary &amp; Financial Gap'!K9</f>
        <v>0</v>
      </c>
      <c r="M13" s="92">
        <f>'STEP3 - Summary &amp; Financial Gap'!L9</f>
        <v>0</v>
      </c>
      <c r="N13" s="92">
        <f>'STEP3 - Summary &amp; Financial Gap'!M9</f>
        <v>0</v>
      </c>
    </row>
    <row r="14" spans="1:15" s="30" customFormat="1" ht="45">
      <c r="B14" s="83" t="s">
        <v>274</v>
      </c>
      <c r="C14" s="84">
        <f t="shared" ref="C14" si="0">SUM(D14:N14)</f>
        <v>0</v>
      </c>
      <c r="D14" s="92"/>
      <c r="E14" s="92"/>
      <c r="F14" s="92"/>
      <c r="G14" s="92"/>
      <c r="H14" s="92"/>
      <c r="I14" s="92"/>
      <c r="J14" s="92"/>
      <c r="K14" s="92"/>
      <c r="L14" s="92"/>
      <c r="M14" s="92"/>
      <c r="N14" s="92"/>
    </row>
    <row r="15" spans="1:15" s="30" customFormat="1">
      <c r="B15" s="91" t="s">
        <v>142</v>
      </c>
      <c r="C15" s="84">
        <f>SUM(D15:N15)</f>
        <v>0</v>
      </c>
      <c r="D15" s="92">
        <f>'STEP3 - Summary &amp; Financial Gap'!C10</f>
        <v>0</v>
      </c>
      <c r="E15" s="92">
        <f>'STEP3 - Summary &amp; Financial Gap'!D10</f>
        <v>0</v>
      </c>
      <c r="F15" s="92">
        <f>'STEP3 - Summary &amp; Financial Gap'!E10</f>
        <v>0</v>
      </c>
      <c r="G15" s="92">
        <f>'STEP3 - Summary &amp; Financial Gap'!F10</f>
        <v>0</v>
      </c>
      <c r="H15" s="92">
        <f>'STEP3 - Summary &amp; Financial Gap'!G10</f>
        <v>0</v>
      </c>
      <c r="I15" s="92">
        <f>'STEP3 - Summary &amp; Financial Gap'!H10</f>
        <v>0</v>
      </c>
      <c r="J15" s="92">
        <f>'STEP3 - Summary &amp; Financial Gap'!I10</f>
        <v>0</v>
      </c>
      <c r="K15" s="92">
        <f>'STEP3 - Summary &amp; Financial Gap'!J10</f>
        <v>0</v>
      </c>
      <c r="L15" s="92">
        <f>'STEP3 - Summary &amp; Financial Gap'!K10</f>
        <v>0</v>
      </c>
      <c r="M15" s="92">
        <f>'STEP3 - Summary &amp; Financial Gap'!L10</f>
        <v>0</v>
      </c>
      <c r="N15" s="92">
        <f>'STEP3 - Summary &amp; Financial Gap'!M10</f>
        <v>0</v>
      </c>
    </row>
    <row r="16" spans="1:15" s="30" customFormat="1" ht="30">
      <c r="B16" s="83" t="s">
        <v>275</v>
      </c>
      <c r="C16" s="84">
        <f t="shared" ref="C16:C25" si="1">SUM(D16:N16)</f>
        <v>0</v>
      </c>
      <c r="D16" s="92"/>
      <c r="E16" s="92"/>
      <c r="F16" s="92"/>
      <c r="G16" s="92"/>
      <c r="H16" s="92"/>
      <c r="I16" s="92"/>
      <c r="J16" s="92"/>
      <c r="K16" s="92"/>
      <c r="L16" s="92"/>
      <c r="M16" s="92"/>
      <c r="N16" s="92"/>
    </row>
    <row r="17" spans="1:87" s="30" customFormat="1">
      <c r="A17" s="1"/>
      <c r="B17" s="91" t="s">
        <v>276</v>
      </c>
      <c r="C17" s="84">
        <f>SUM(D17:N17)</f>
        <v>0</v>
      </c>
      <c r="D17" s="97">
        <f>'STEP3 - Summary &amp; Financial Gap'!C11</f>
        <v>0</v>
      </c>
      <c r="E17" s="97">
        <f>'STEP3 - Summary &amp; Financial Gap'!D11</f>
        <v>0</v>
      </c>
      <c r="F17" s="97">
        <f>'STEP3 - Summary &amp; Financial Gap'!E11</f>
        <v>0</v>
      </c>
      <c r="G17" s="97">
        <f>'STEP3 - Summary &amp; Financial Gap'!F11</f>
        <v>0</v>
      </c>
      <c r="H17" s="97">
        <f>'STEP3 - Summary &amp; Financial Gap'!G11</f>
        <v>0</v>
      </c>
      <c r="I17" s="97">
        <f>'STEP3 - Summary &amp; Financial Gap'!H11</f>
        <v>0</v>
      </c>
      <c r="J17" s="97">
        <f>'STEP3 - Summary &amp; Financial Gap'!I11</f>
        <v>0</v>
      </c>
      <c r="K17" s="97">
        <f>'STEP3 - Summary &amp; Financial Gap'!J11</f>
        <v>0</v>
      </c>
      <c r="L17" s="97">
        <f>'STEP3 - Summary &amp; Financial Gap'!K11</f>
        <v>0</v>
      </c>
      <c r="M17" s="97">
        <f>'STEP3 - Summary &amp; Financial Gap'!L11</f>
        <v>0</v>
      </c>
      <c r="N17" s="97">
        <f>'STEP3 - Summary &amp; Financial Gap'!M11</f>
        <v>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row>
    <row r="18" spans="1:87" s="30" customFormat="1" ht="45">
      <c r="A18" s="1"/>
      <c r="B18" s="85" t="s">
        <v>277</v>
      </c>
      <c r="C18" s="84">
        <f>SUM(D18:N18)</f>
        <v>0</v>
      </c>
      <c r="D18" s="97"/>
      <c r="E18" s="97"/>
      <c r="F18" s="97"/>
      <c r="G18" s="97"/>
      <c r="H18" s="97"/>
      <c r="I18" s="97"/>
      <c r="J18" s="97"/>
      <c r="K18" s="97"/>
      <c r="L18" s="97"/>
      <c r="M18" s="97"/>
      <c r="N18" s="97"/>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row>
    <row r="19" spans="1:87" s="30" customFormat="1">
      <c r="B19" s="91" t="s">
        <v>144</v>
      </c>
      <c r="C19" s="84">
        <f t="shared" si="1"/>
        <v>0</v>
      </c>
      <c r="D19" s="92">
        <f>'STEP3 - Summary &amp; Financial Gap'!C12</f>
        <v>0</v>
      </c>
      <c r="E19" s="92">
        <f>'STEP3 - Summary &amp; Financial Gap'!D12</f>
        <v>0</v>
      </c>
      <c r="F19" s="92">
        <f>'STEP3 - Summary &amp; Financial Gap'!E12</f>
        <v>0</v>
      </c>
      <c r="G19" s="92">
        <f>'STEP3 - Summary &amp; Financial Gap'!F12</f>
        <v>0</v>
      </c>
      <c r="H19" s="92">
        <f>'STEP3 - Summary &amp; Financial Gap'!G12</f>
        <v>0</v>
      </c>
      <c r="I19" s="92">
        <f>'STEP3 - Summary &amp; Financial Gap'!H12</f>
        <v>0</v>
      </c>
      <c r="J19" s="92">
        <f>'STEP3 - Summary &amp; Financial Gap'!I12</f>
        <v>0</v>
      </c>
      <c r="K19" s="92">
        <f>'STEP3 - Summary &amp; Financial Gap'!J12</f>
        <v>0</v>
      </c>
      <c r="L19" s="92">
        <f>'STEP3 - Summary &amp; Financial Gap'!K12</f>
        <v>0</v>
      </c>
      <c r="M19" s="92">
        <f>'STEP3 - Summary &amp; Financial Gap'!L12</f>
        <v>0</v>
      </c>
      <c r="N19" s="92">
        <f>'STEP3 - Summary &amp; Financial Gap'!M12</f>
        <v>0</v>
      </c>
    </row>
    <row r="20" spans="1:87" s="30" customFormat="1" ht="30">
      <c r="B20" s="83" t="s">
        <v>278</v>
      </c>
      <c r="C20" s="84">
        <f t="shared" si="1"/>
        <v>0</v>
      </c>
      <c r="D20" s="92"/>
      <c r="E20" s="92"/>
      <c r="F20" s="92"/>
      <c r="G20" s="92"/>
      <c r="H20" s="92"/>
      <c r="I20" s="92"/>
      <c r="J20" s="92"/>
      <c r="K20" s="92"/>
      <c r="L20" s="92"/>
      <c r="M20" s="92"/>
      <c r="N20" s="92"/>
    </row>
    <row r="21" spans="1:87" s="30" customFormat="1">
      <c r="B21" s="91" t="s">
        <v>145</v>
      </c>
      <c r="C21" s="84">
        <f t="shared" si="1"/>
        <v>0</v>
      </c>
      <c r="D21" s="92">
        <f>'STEP3 - Summary &amp; Financial Gap'!C13</f>
        <v>0</v>
      </c>
      <c r="E21" s="92">
        <f>'STEP3 - Summary &amp; Financial Gap'!D13</f>
        <v>0</v>
      </c>
      <c r="F21" s="92">
        <f>'STEP3 - Summary &amp; Financial Gap'!E13</f>
        <v>0</v>
      </c>
      <c r="G21" s="92">
        <f>'STEP3 - Summary &amp; Financial Gap'!F13</f>
        <v>0</v>
      </c>
      <c r="H21" s="92">
        <f>'STEP3 - Summary &amp; Financial Gap'!G13</f>
        <v>0</v>
      </c>
      <c r="I21" s="92">
        <f>'STEP3 - Summary &amp; Financial Gap'!H13</f>
        <v>0</v>
      </c>
      <c r="J21" s="92">
        <f>'STEP3 - Summary &amp; Financial Gap'!I13</f>
        <v>0</v>
      </c>
      <c r="K21" s="92">
        <f>'STEP3 - Summary &amp; Financial Gap'!J13</f>
        <v>0</v>
      </c>
      <c r="L21" s="92">
        <f>'STEP3 - Summary &amp; Financial Gap'!K13</f>
        <v>0</v>
      </c>
      <c r="M21" s="92">
        <f>'STEP3 - Summary &amp; Financial Gap'!L13</f>
        <v>0</v>
      </c>
      <c r="N21" s="92">
        <f>'STEP3 - Summary &amp; Financial Gap'!M13</f>
        <v>0</v>
      </c>
    </row>
    <row r="22" spans="1:87" s="30" customFormat="1" ht="30">
      <c r="B22" s="83" t="s">
        <v>279</v>
      </c>
      <c r="C22" s="84">
        <f t="shared" si="1"/>
        <v>0</v>
      </c>
      <c r="D22" s="92"/>
      <c r="E22" s="92"/>
      <c r="F22" s="92"/>
      <c r="G22" s="92"/>
      <c r="H22" s="92"/>
      <c r="I22" s="92"/>
      <c r="J22" s="92"/>
      <c r="K22" s="92"/>
      <c r="L22" s="92"/>
      <c r="M22" s="92"/>
      <c r="N22" s="92"/>
    </row>
    <row r="23" spans="1:87" s="30" customFormat="1">
      <c r="B23" s="91" t="s">
        <v>146</v>
      </c>
      <c r="C23" s="84">
        <f t="shared" si="1"/>
        <v>0</v>
      </c>
      <c r="D23" s="92">
        <f>'STEP3 - Summary &amp; Financial Gap'!C14</f>
        <v>0</v>
      </c>
      <c r="E23" s="92">
        <f>'STEP3 - Summary &amp; Financial Gap'!D14</f>
        <v>0</v>
      </c>
      <c r="F23" s="92">
        <f>'STEP3 - Summary &amp; Financial Gap'!E14</f>
        <v>0</v>
      </c>
      <c r="G23" s="92">
        <f>'STEP3 - Summary &amp; Financial Gap'!F14</f>
        <v>0</v>
      </c>
      <c r="H23" s="92">
        <f>'STEP3 - Summary &amp; Financial Gap'!G14</f>
        <v>0</v>
      </c>
      <c r="I23" s="92">
        <f>'STEP3 - Summary &amp; Financial Gap'!H14</f>
        <v>0</v>
      </c>
      <c r="J23" s="92">
        <f>'STEP3 - Summary &amp; Financial Gap'!I14</f>
        <v>0</v>
      </c>
      <c r="K23" s="92">
        <f>'STEP3 - Summary &amp; Financial Gap'!J14</f>
        <v>0</v>
      </c>
      <c r="L23" s="92">
        <f>'STEP3 - Summary &amp; Financial Gap'!K14</f>
        <v>0</v>
      </c>
      <c r="M23" s="92">
        <f>'STEP3 - Summary &amp; Financial Gap'!L14</f>
        <v>0</v>
      </c>
      <c r="N23" s="92">
        <f>'STEP3 - Summary &amp; Financial Gap'!M14</f>
        <v>0</v>
      </c>
    </row>
    <row r="24" spans="1:87" s="30" customFormat="1" ht="30">
      <c r="B24" s="83" t="s">
        <v>280</v>
      </c>
      <c r="C24" s="84">
        <f>SUM(D24:N24)</f>
        <v>0</v>
      </c>
      <c r="D24" s="92"/>
      <c r="E24" s="92"/>
      <c r="F24" s="92"/>
      <c r="G24" s="92"/>
      <c r="H24" s="92"/>
      <c r="I24" s="92"/>
      <c r="J24" s="92"/>
      <c r="K24" s="92"/>
      <c r="L24" s="92"/>
      <c r="M24" s="92"/>
      <c r="N24" s="92"/>
    </row>
    <row r="25" spans="1:87" s="30" customFormat="1" ht="17.100000000000001">
      <c r="B25" s="84" t="s">
        <v>147</v>
      </c>
      <c r="C25" s="84">
        <f t="shared" si="1"/>
        <v>0</v>
      </c>
      <c r="D25" s="84">
        <f>SUM(D15:D24)</f>
        <v>0</v>
      </c>
      <c r="E25" s="84">
        <f t="shared" ref="E25:N25" si="2">SUM(E15:E24)</f>
        <v>0</v>
      </c>
      <c r="F25" s="84">
        <f t="shared" si="2"/>
        <v>0</v>
      </c>
      <c r="G25" s="84">
        <f t="shared" si="2"/>
        <v>0</v>
      </c>
      <c r="H25" s="84">
        <f t="shared" si="2"/>
        <v>0</v>
      </c>
      <c r="I25" s="84">
        <f t="shared" si="2"/>
        <v>0</v>
      </c>
      <c r="J25" s="84">
        <f t="shared" si="2"/>
        <v>0</v>
      </c>
      <c r="K25" s="84">
        <f t="shared" si="2"/>
        <v>0</v>
      </c>
      <c r="L25" s="84">
        <f t="shared" si="2"/>
        <v>0</v>
      </c>
      <c r="M25" s="84">
        <f t="shared" si="2"/>
        <v>0</v>
      </c>
      <c r="N25" s="84">
        <f t="shared" si="2"/>
        <v>0</v>
      </c>
    </row>
    <row r="26" spans="1:87" s="30" customFormat="1" ht="18.95" customHeight="1">
      <c r="B26" s="90" t="s">
        <v>97</v>
      </c>
      <c r="C26" s="89"/>
      <c r="D26" s="89"/>
      <c r="E26" s="89"/>
      <c r="F26" s="89"/>
      <c r="G26" s="89"/>
      <c r="H26" s="89"/>
      <c r="I26" s="89"/>
      <c r="J26" s="89"/>
      <c r="K26" s="89"/>
      <c r="L26" s="89"/>
      <c r="M26" s="89"/>
      <c r="N26" s="89"/>
    </row>
    <row r="27" spans="1:87" s="30" customFormat="1" ht="30" customHeight="1">
      <c r="B27" s="91" t="s">
        <v>148</v>
      </c>
      <c r="C27" s="84">
        <f>SUM(D27:N27)</f>
        <v>0</v>
      </c>
      <c r="D27" s="92">
        <f>'STEP3 - Summary &amp; Financial Gap'!C17</f>
        <v>0</v>
      </c>
      <c r="E27" s="92">
        <f>'STEP3 - Summary &amp; Financial Gap'!D17</f>
        <v>0</v>
      </c>
      <c r="F27" s="92">
        <f>'STEP3 - Summary &amp; Financial Gap'!E17</f>
        <v>0</v>
      </c>
      <c r="G27" s="92">
        <f>'STEP3 - Summary &amp; Financial Gap'!F17</f>
        <v>0</v>
      </c>
      <c r="H27" s="92">
        <f>'STEP3 - Summary &amp; Financial Gap'!G17</f>
        <v>0</v>
      </c>
      <c r="I27" s="92">
        <f>'STEP3 - Summary &amp; Financial Gap'!H17</f>
        <v>0</v>
      </c>
      <c r="J27" s="92">
        <f>'STEP3 - Summary &amp; Financial Gap'!I17</f>
        <v>0</v>
      </c>
      <c r="K27" s="92">
        <f>'STEP3 - Summary &amp; Financial Gap'!J17</f>
        <v>0</v>
      </c>
      <c r="L27" s="92">
        <f>'STEP3 - Summary &amp; Financial Gap'!K17</f>
        <v>0</v>
      </c>
      <c r="M27" s="92">
        <f>'STEP3 - Summary &amp; Financial Gap'!L17</f>
        <v>0</v>
      </c>
      <c r="N27" s="92">
        <f>'STEP3 - Summary &amp; Financial Gap'!M17</f>
        <v>0</v>
      </c>
      <c r="O27" s="93"/>
      <c r="P27" s="93"/>
      <c r="Q27" s="93"/>
      <c r="R27" s="93"/>
      <c r="S27" s="93"/>
    </row>
    <row r="28" spans="1:87" s="30" customFormat="1" ht="45">
      <c r="B28" s="83" t="s">
        <v>281</v>
      </c>
      <c r="C28" s="84">
        <f t="shared" ref="C28:C34" si="3">SUM(D28:N28)</f>
        <v>-3</v>
      </c>
      <c r="D28" s="92">
        <v>-3</v>
      </c>
      <c r="E28" s="92"/>
      <c r="F28" s="92"/>
      <c r="G28" s="92"/>
      <c r="H28" s="92"/>
      <c r="I28" s="92"/>
      <c r="J28" s="92"/>
      <c r="K28" s="92"/>
      <c r="L28" s="92"/>
      <c r="M28" s="92"/>
      <c r="N28" s="92"/>
      <c r="O28" s="93"/>
      <c r="P28" s="93"/>
      <c r="Q28" s="93"/>
      <c r="R28" s="93"/>
      <c r="S28" s="93"/>
    </row>
    <row r="29" spans="1:87" s="30" customFormat="1" ht="30" customHeight="1">
      <c r="B29" s="91" t="s">
        <v>282</v>
      </c>
      <c r="C29" s="84">
        <f t="shared" si="3"/>
        <v>0</v>
      </c>
      <c r="D29" s="92">
        <f>'STEP3 - Summary &amp; Financial Gap'!C18</f>
        <v>0</v>
      </c>
      <c r="E29" s="92">
        <f>'STEP3 - Summary &amp; Financial Gap'!D18</f>
        <v>0</v>
      </c>
      <c r="F29" s="92">
        <f>'STEP3 - Summary &amp; Financial Gap'!E18</f>
        <v>0</v>
      </c>
      <c r="G29" s="92">
        <f>'STEP3 - Summary &amp; Financial Gap'!F18</f>
        <v>0</v>
      </c>
      <c r="H29" s="92">
        <f>'STEP3 - Summary &amp; Financial Gap'!G18</f>
        <v>0</v>
      </c>
      <c r="I29" s="92">
        <f>'STEP3 - Summary &amp; Financial Gap'!H18</f>
        <v>0</v>
      </c>
      <c r="J29" s="92">
        <f>'STEP3 - Summary &amp; Financial Gap'!I18</f>
        <v>0</v>
      </c>
      <c r="K29" s="92">
        <f>'STEP3 - Summary &amp; Financial Gap'!J18</f>
        <v>0</v>
      </c>
      <c r="L29" s="92">
        <f>'STEP3 - Summary &amp; Financial Gap'!K18</f>
        <v>0</v>
      </c>
      <c r="M29" s="92">
        <f>'STEP3 - Summary &amp; Financial Gap'!L18</f>
        <v>0</v>
      </c>
      <c r="N29" s="92">
        <f>'STEP3 - Summary &amp; Financial Gap'!M18</f>
        <v>0</v>
      </c>
      <c r="O29" s="93"/>
      <c r="P29" s="93"/>
      <c r="Q29" s="93"/>
      <c r="R29" s="93"/>
      <c r="S29" s="93"/>
    </row>
    <row r="30" spans="1:87" s="30" customFormat="1" ht="30.75" customHeight="1">
      <c r="B30" s="83" t="s">
        <v>283</v>
      </c>
      <c r="C30" s="84">
        <f t="shared" si="3"/>
        <v>0</v>
      </c>
      <c r="D30" s="92"/>
      <c r="E30" s="92"/>
      <c r="F30" s="92"/>
      <c r="G30" s="92"/>
      <c r="H30" s="92"/>
      <c r="I30" s="92"/>
      <c r="J30" s="92"/>
      <c r="K30" s="92"/>
      <c r="L30" s="92"/>
      <c r="M30" s="92"/>
      <c r="N30" s="92"/>
      <c r="O30" s="93"/>
      <c r="P30" s="93"/>
      <c r="Q30" s="93"/>
      <c r="R30" s="93"/>
      <c r="S30" s="93"/>
    </row>
    <row r="31" spans="1:87" s="30" customFormat="1">
      <c r="B31" s="91" t="s">
        <v>284</v>
      </c>
      <c r="C31" s="84">
        <f t="shared" si="3"/>
        <v>0</v>
      </c>
      <c r="D31" s="92">
        <f>'STEP3 - Summary &amp; Financial Gap'!C19</f>
        <v>0</v>
      </c>
      <c r="E31" s="92">
        <f>'STEP3 - Summary &amp; Financial Gap'!D19</f>
        <v>0</v>
      </c>
      <c r="F31" s="92">
        <f>'STEP3 - Summary &amp; Financial Gap'!E19</f>
        <v>0</v>
      </c>
      <c r="G31" s="92">
        <f>'STEP3 - Summary &amp; Financial Gap'!F19</f>
        <v>0</v>
      </c>
      <c r="H31" s="92">
        <f>'STEP3 - Summary &amp; Financial Gap'!G19</f>
        <v>0</v>
      </c>
      <c r="I31" s="92">
        <f>'STEP3 - Summary &amp; Financial Gap'!H19</f>
        <v>0</v>
      </c>
      <c r="J31" s="92">
        <f>'STEP3 - Summary &amp; Financial Gap'!I19</f>
        <v>0</v>
      </c>
      <c r="K31" s="92">
        <f>'STEP3 - Summary &amp; Financial Gap'!J19</f>
        <v>0</v>
      </c>
      <c r="L31" s="92">
        <f>'STEP3 - Summary &amp; Financial Gap'!K19</f>
        <v>0</v>
      </c>
      <c r="M31" s="92">
        <f>'STEP3 - Summary &amp; Financial Gap'!L19</f>
        <v>0</v>
      </c>
      <c r="N31" s="92">
        <f>'STEP3 - Summary &amp; Financial Gap'!M19</f>
        <v>0</v>
      </c>
      <c r="O31" s="93"/>
      <c r="P31" s="93"/>
      <c r="Q31" s="93"/>
      <c r="R31" s="93"/>
      <c r="S31" s="93"/>
    </row>
    <row r="32" spans="1:87" s="30" customFormat="1" ht="30">
      <c r="B32" s="83" t="s">
        <v>285</v>
      </c>
      <c r="C32" s="84">
        <f t="shared" si="3"/>
        <v>0</v>
      </c>
      <c r="D32" s="92"/>
      <c r="E32" s="92"/>
      <c r="F32" s="92"/>
      <c r="G32" s="92"/>
      <c r="H32" s="92"/>
      <c r="I32" s="92"/>
      <c r="J32" s="92"/>
      <c r="K32" s="92"/>
      <c r="L32" s="92"/>
      <c r="M32" s="92"/>
      <c r="N32" s="92"/>
      <c r="O32" s="93"/>
      <c r="P32" s="93"/>
      <c r="Q32" s="93"/>
      <c r="R32" s="93"/>
      <c r="S32" s="93"/>
    </row>
    <row r="33" spans="1:19" s="30" customFormat="1" ht="39" customHeight="1">
      <c r="B33" s="91" t="s">
        <v>151</v>
      </c>
      <c r="C33" s="84">
        <f t="shared" si="3"/>
        <v>0</v>
      </c>
      <c r="D33" s="92">
        <f>'STEP3 - Summary &amp; Financial Gap'!C20</f>
        <v>0</v>
      </c>
      <c r="E33" s="92">
        <f>'STEP3 - Summary &amp; Financial Gap'!D20</f>
        <v>0</v>
      </c>
      <c r="F33" s="92">
        <f>'STEP3 - Summary &amp; Financial Gap'!E20</f>
        <v>0</v>
      </c>
      <c r="G33" s="92">
        <f>'STEP3 - Summary &amp; Financial Gap'!F20</f>
        <v>0</v>
      </c>
      <c r="H33" s="92">
        <f>'STEP3 - Summary &amp; Financial Gap'!G20</f>
        <v>0</v>
      </c>
      <c r="I33" s="92">
        <f>'STEP3 - Summary &amp; Financial Gap'!H20</f>
        <v>0</v>
      </c>
      <c r="J33" s="92">
        <f>'STEP3 - Summary &amp; Financial Gap'!I20</f>
        <v>0</v>
      </c>
      <c r="K33" s="92">
        <f>'STEP3 - Summary &amp; Financial Gap'!J20</f>
        <v>0</v>
      </c>
      <c r="L33" s="92">
        <f>'STEP3 - Summary &amp; Financial Gap'!K20</f>
        <v>0</v>
      </c>
      <c r="M33" s="92">
        <f>'STEP3 - Summary &amp; Financial Gap'!L20</f>
        <v>0</v>
      </c>
      <c r="N33" s="92">
        <f>'STEP3 - Summary &amp; Financial Gap'!M20</f>
        <v>0</v>
      </c>
      <c r="O33" s="93"/>
      <c r="P33" s="93"/>
      <c r="Q33" s="93"/>
      <c r="R33" s="93"/>
      <c r="S33" s="93"/>
    </row>
    <row r="34" spans="1:19" s="30" customFormat="1" ht="48" customHeight="1">
      <c r="B34" s="83" t="s">
        <v>286</v>
      </c>
      <c r="C34" s="84">
        <f t="shared" si="3"/>
        <v>0</v>
      </c>
      <c r="D34" s="92"/>
      <c r="E34" s="92"/>
      <c r="F34" s="92"/>
      <c r="G34" s="92"/>
      <c r="H34" s="92"/>
      <c r="I34" s="92"/>
      <c r="J34" s="92"/>
      <c r="K34" s="92"/>
      <c r="L34" s="92"/>
      <c r="M34" s="92"/>
      <c r="N34" s="92"/>
      <c r="O34" s="93"/>
      <c r="P34" s="93"/>
      <c r="Q34" s="93"/>
      <c r="R34" s="93"/>
      <c r="S34" s="93"/>
    </row>
    <row r="35" spans="1:19" s="30" customFormat="1" ht="17.100000000000001">
      <c r="B35" s="84" t="s">
        <v>152</v>
      </c>
      <c r="C35" s="84">
        <v>0</v>
      </c>
      <c r="D35" s="84">
        <f>SUM(D27:D34)</f>
        <v>-3</v>
      </c>
      <c r="E35" s="84">
        <f t="shared" ref="E35:N35" si="4">SUM(E27:E34)</f>
        <v>0</v>
      </c>
      <c r="F35" s="84">
        <f t="shared" si="4"/>
        <v>0</v>
      </c>
      <c r="G35" s="84">
        <f t="shared" si="4"/>
        <v>0</v>
      </c>
      <c r="H35" s="84">
        <f t="shared" si="4"/>
        <v>0</v>
      </c>
      <c r="I35" s="84">
        <f t="shared" si="4"/>
        <v>0</v>
      </c>
      <c r="J35" s="84">
        <f t="shared" si="4"/>
        <v>0</v>
      </c>
      <c r="K35" s="84">
        <f t="shared" si="4"/>
        <v>0</v>
      </c>
      <c r="L35" s="84">
        <f t="shared" si="4"/>
        <v>0</v>
      </c>
      <c r="M35" s="84">
        <f t="shared" si="4"/>
        <v>0</v>
      </c>
      <c r="N35" s="84">
        <f t="shared" si="4"/>
        <v>0</v>
      </c>
    </row>
    <row r="36" spans="1:19">
      <c r="B36" s="80" t="s">
        <v>153</v>
      </c>
      <c r="C36" s="43">
        <f>SUM(D36:N36)</f>
        <v>-3</v>
      </c>
      <c r="D36" s="43">
        <f>D25+D35</f>
        <v>-3</v>
      </c>
      <c r="E36" s="43">
        <f t="shared" ref="E36:N36" si="5">E25+E35</f>
        <v>0</v>
      </c>
      <c r="F36" s="43">
        <f t="shared" si="5"/>
        <v>0</v>
      </c>
      <c r="G36" s="43">
        <f t="shared" si="5"/>
        <v>0</v>
      </c>
      <c r="H36" s="43">
        <f t="shared" si="5"/>
        <v>0</v>
      </c>
      <c r="I36" s="43">
        <f t="shared" si="5"/>
        <v>0</v>
      </c>
      <c r="J36" s="43">
        <f t="shared" si="5"/>
        <v>0</v>
      </c>
      <c r="K36" s="43">
        <f t="shared" si="5"/>
        <v>0</v>
      </c>
      <c r="L36" s="43">
        <f t="shared" si="5"/>
        <v>0</v>
      </c>
      <c r="M36" s="43">
        <f t="shared" si="5"/>
        <v>0</v>
      </c>
      <c r="N36" s="43">
        <f t="shared" si="5"/>
        <v>0</v>
      </c>
    </row>
    <row r="39" spans="1:19" s="1" customFormat="1" ht="39.950000000000003">
      <c r="A39" s="99" t="s">
        <v>287</v>
      </c>
      <c r="B39" s="548" t="s">
        <v>288</v>
      </c>
      <c r="C39" s="548"/>
    </row>
    <row r="40" spans="1:19" s="1" customFormat="1" ht="33.950000000000003">
      <c r="A40" s="98" t="s">
        <v>289</v>
      </c>
      <c r="B40" s="548"/>
      <c r="C40" s="548"/>
    </row>
    <row r="41" spans="1:19" s="1" customFormat="1" ht="30" customHeight="1">
      <c r="A41" s="98"/>
      <c r="B41" s="319" t="s">
        <v>154</v>
      </c>
      <c r="C41" s="319"/>
      <c r="D41" s="319"/>
      <c r="E41" s="319"/>
      <c r="F41" s="319"/>
      <c r="G41" s="319"/>
      <c r="H41" s="319"/>
      <c r="I41" s="319"/>
      <c r="J41" s="319"/>
      <c r="K41" s="319"/>
      <c r="L41" s="319"/>
      <c r="M41" s="319"/>
      <c r="N41" s="319"/>
      <c r="O41" s="253" t="s">
        <v>273</v>
      </c>
    </row>
    <row r="42" spans="1:19" s="1" customFormat="1">
      <c r="B42" s="91" t="s">
        <v>155</v>
      </c>
      <c r="C42" s="84">
        <f>SUM(D42:N42)</f>
        <v>0</v>
      </c>
      <c r="D42" s="97">
        <f>'STEP2 - Revenues'!D15</f>
        <v>0</v>
      </c>
      <c r="E42" s="97">
        <f>'STEP2 - Revenues'!E15</f>
        <v>0</v>
      </c>
      <c r="F42" s="97">
        <f>'STEP2 - Revenues'!F15</f>
        <v>0</v>
      </c>
      <c r="G42" s="97">
        <f>'STEP2 - Revenues'!G15</f>
        <v>0</v>
      </c>
      <c r="H42" s="97">
        <f>'STEP2 - Revenues'!H15</f>
        <v>0</v>
      </c>
      <c r="I42" s="97">
        <f>'STEP2 - Revenues'!I15</f>
        <v>0</v>
      </c>
      <c r="J42" s="97">
        <f>'STEP2 - Revenues'!J15</f>
        <v>0</v>
      </c>
      <c r="K42" s="97">
        <f>'STEP2 - Revenues'!K15</f>
        <v>0</v>
      </c>
      <c r="L42" s="97">
        <f>'STEP2 - Revenues'!L15</f>
        <v>0</v>
      </c>
      <c r="M42" s="97">
        <f>'STEP2 - Revenues'!M15</f>
        <v>0</v>
      </c>
      <c r="N42" s="97">
        <f>'STEP2 - Revenues'!N15</f>
        <v>0</v>
      </c>
      <c r="O42" s="317"/>
    </row>
    <row r="43" spans="1:19" s="1" customFormat="1" ht="30">
      <c r="B43" s="318" t="s">
        <v>290</v>
      </c>
      <c r="C43" s="84">
        <f t="shared" ref="C43:C57" si="6">SUM(D43:N43)</f>
        <v>0</v>
      </c>
      <c r="D43" s="97"/>
      <c r="E43" s="97"/>
      <c r="F43" s="97"/>
      <c r="G43" s="97"/>
      <c r="H43" s="97"/>
      <c r="I43" s="97"/>
      <c r="J43" s="97"/>
      <c r="K43" s="97"/>
      <c r="L43" s="97"/>
      <c r="M43" s="97"/>
      <c r="N43" s="97"/>
      <c r="O43" s="317"/>
    </row>
    <row r="44" spans="1:19" s="1" customFormat="1">
      <c r="B44" s="91" t="s">
        <v>156</v>
      </c>
      <c r="C44" s="84">
        <f t="shared" si="6"/>
        <v>0</v>
      </c>
      <c r="D44" s="97">
        <f>'STEP2 - Revenues'!D42</f>
        <v>0</v>
      </c>
      <c r="E44" s="97">
        <f>'STEP2 - Revenues'!E42</f>
        <v>0</v>
      </c>
      <c r="F44" s="97">
        <f>'STEP2 - Revenues'!F42</f>
        <v>0</v>
      </c>
      <c r="G44" s="97">
        <f>'STEP2 - Revenues'!G42</f>
        <v>0</v>
      </c>
      <c r="H44" s="97">
        <f>'STEP2 - Revenues'!H42</f>
        <v>0</v>
      </c>
      <c r="I44" s="97">
        <f>'STEP2 - Revenues'!I42</f>
        <v>0</v>
      </c>
      <c r="J44" s="97">
        <f>'STEP2 - Revenues'!J42</f>
        <v>0</v>
      </c>
      <c r="K44" s="97">
        <f>'STEP2 - Revenues'!K42</f>
        <v>0</v>
      </c>
      <c r="L44" s="97">
        <f>'STEP2 - Revenues'!L42</f>
        <v>0</v>
      </c>
      <c r="M44" s="97">
        <f>'STEP2 - Revenues'!M42</f>
        <v>0</v>
      </c>
      <c r="N44" s="97">
        <f>'STEP2 - Revenues'!N42</f>
        <v>0</v>
      </c>
      <c r="O44" s="11"/>
    </row>
    <row r="45" spans="1:19" s="1" customFormat="1" ht="30">
      <c r="B45" s="318" t="s">
        <v>291</v>
      </c>
      <c r="C45" s="84">
        <f t="shared" si="6"/>
        <v>0</v>
      </c>
      <c r="D45" s="97"/>
      <c r="E45" s="97"/>
      <c r="F45" s="97"/>
      <c r="G45" s="97"/>
      <c r="H45" s="97"/>
      <c r="I45" s="97"/>
      <c r="J45" s="97"/>
      <c r="K45" s="97"/>
      <c r="L45" s="97"/>
      <c r="M45" s="97"/>
      <c r="N45" s="97"/>
      <c r="O45" s="11"/>
    </row>
    <row r="46" spans="1:19" s="1" customFormat="1" ht="30">
      <c r="B46" s="91" t="s">
        <v>157</v>
      </c>
      <c r="C46" s="84">
        <f t="shared" si="6"/>
        <v>0</v>
      </c>
      <c r="D46" s="97">
        <f>'STEP2 - Revenues'!D75</f>
        <v>0</v>
      </c>
      <c r="E46" s="97">
        <f>'STEP2 - Revenues'!E75</f>
        <v>0</v>
      </c>
      <c r="F46" s="97">
        <f>'STEP2 - Revenues'!F75</f>
        <v>0</v>
      </c>
      <c r="G46" s="97">
        <f>'STEP2 - Revenues'!G75</f>
        <v>0</v>
      </c>
      <c r="H46" s="97">
        <f>'STEP2 - Revenues'!H75</f>
        <v>0</v>
      </c>
      <c r="I46" s="97">
        <f>'STEP2 - Revenues'!I75</f>
        <v>0</v>
      </c>
      <c r="J46" s="97">
        <f>'STEP2 - Revenues'!J75</f>
        <v>0</v>
      </c>
      <c r="K46" s="97">
        <f>'STEP2 - Revenues'!K75</f>
        <v>0</v>
      </c>
      <c r="L46" s="97">
        <f>'STEP2 - Revenues'!L75</f>
        <v>0</v>
      </c>
      <c r="M46" s="97">
        <f>'STEP2 - Revenues'!M75</f>
        <v>0</v>
      </c>
      <c r="N46" s="97">
        <f>'STEP2 - Revenues'!N75</f>
        <v>0</v>
      </c>
      <c r="O46" s="11"/>
    </row>
    <row r="47" spans="1:19" s="1" customFormat="1" ht="45">
      <c r="B47" s="318" t="s">
        <v>292</v>
      </c>
      <c r="C47" s="84">
        <f t="shared" si="6"/>
        <v>0</v>
      </c>
      <c r="D47" s="97"/>
      <c r="E47" s="97"/>
      <c r="F47" s="97"/>
      <c r="G47" s="97"/>
      <c r="H47" s="97"/>
      <c r="I47" s="97"/>
      <c r="J47" s="97"/>
      <c r="K47" s="97"/>
      <c r="L47" s="97"/>
      <c r="M47" s="97"/>
      <c r="N47" s="97"/>
      <c r="O47" s="11"/>
    </row>
    <row r="48" spans="1:19" s="1" customFormat="1" ht="45">
      <c r="B48" s="91" t="s">
        <v>158</v>
      </c>
      <c r="C48" s="84">
        <f t="shared" si="6"/>
        <v>0</v>
      </c>
      <c r="D48" s="97">
        <f>'STEP2 - Revenues'!D102</f>
        <v>0</v>
      </c>
      <c r="E48" s="97">
        <f>'STEP2 - Revenues'!E102</f>
        <v>0</v>
      </c>
      <c r="F48" s="97">
        <f>'STEP2 - Revenues'!F102</f>
        <v>0</v>
      </c>
      <c r="G48" s="97">
        <f>'STEP2 - Revenues'!G102</f>
        <v>0</v>
      </c>
      <c r="H48" s="97">
        <f>'STEP2 - Revenues'!H102</f>
        <v>0</v>
      </c>
      <c r="I48" s="97">
        <f>'STEP2 - Revenues'!I102</f>
        <v>0</v>
      </c>
      <c r="J48" s="97">
        <f>'STEP2 - Revenues'!J102</f>
        <v>0</v>
      </c>
      <c r="K48" s="97">
        <f>'STEP2 - Revenues'!K102</f>
        <v>0</v>
      </c>
      <c r="L48" s="97">
        <f>'STEP2 - Revenues'!L102</f>
        <v>0</v>
      </c>
      <c r="M48" s="97">
        <f>'STEP2 - Revenues'!M102</f>
        <v>0</v>
      </c>
      <c r="N48" s="97">
        <f>'STEP2 - Revenues'!N102</f>
        <v>0</v>
      </c>
      <c r="O48" s="11"/>
    </row>
    <row r="49" spans="1:28" s="1" customFormat="1" ht="60">
      <c r="B49" s="318" t="s">
        <v>293</v>
      </c>
      <c r="C49" s="84">
        <f t="shared" si="6"/>
        <v>0</v>
      </c>
      <c r="D49" s="97"/>
      <c r="E49" s="97"/>
      <c r="F49" s="97"/>
      <c r="G49" s="97"/>
      <c r="H49" s="97"/>
      <c r="I49" s="97"/>
      <c r="J49" s="97"/>
      <c r="K49" s="97"/>
      <c r="L49" s="97"/>
      <c r="M49" s="97"/>
      <c r="N49" s="97"/>
      <c r="O49" s="11"/>
    </row>
    <row r="50" spans="1:28" s="1" customFormat="1" ht="45">
      <c r="B50" s="91" t="s">
        <v>159</v>
      </c>
      <c r="C50" s="84">
        <f t="shared" si="6"/>
        <v>0</v>
      </c>
      <c r="D50" s="97">
        <f>'STEP2 - Revenues'!D129</f>
        <v>0</v>
      </c>
      <c r="E50" s="97">
        <f>'STEP2 - Revenues'!E129</f>
        <v>0</v>
      </c>
      <c r="F50" s="97">
        <f>'STEP2 - Revenues'!F129</f>
        <v>0</v>
      </c>
      <c r="G50" s="97">
        <f>'STEP2 - Revenues'!G129</f>
        <v>0</v>
      </c>
      <c r="H50" s="97">
        <f>'STEP2 - Revenues'!H129</f>
        <v>0</v>
      </c>
      <c r="I50" s="97">
        <f>'STEP2 - Revenues'!I129</f>
        <v>0</v>
      </c>
      <c r="J50" s="97">
        <f>'STEP2 - Revenues'!J129</f>
        <v>0</v>
      </c>
      <c r="K50" s="97">
        <f>'STEP2 - Revenues'!K129</f>
        <v>0</v>
      </c>
      <c r="L50" s="97">
        <f>'STEP2 - Revenues'!L129</f>
        <v>0</v>
      </c>
      <c r="M50" s="97">
        <f>'STEP2 - Revenues'!M129</f>
        <v>0</v>
      </c>
      <c r="N50" s="97">
        <f>'STEP2 - Revenues'!N129</f>
        <v>0</v>
      </c>
      <c r="O50" s="11"/>
    </row>
    <row r="51" spans="1:28" s="1" customFormat="1" ht="60">
      <c r="B51" s="318" t="s">
        <v>294</v>
      </c>
      <c r="C51" s="84">
        <f t="shared" si="6"/>
        <v>0</v>
      </c>
      <c r="D51" s="97"/>
      <c r="E51" s="97"/>
      <c r="F51" s="97"/>
      <c r="G51" s="97"/>
      <c r="H51" s="97"/>
      <c r="I51" s="97"/>
      <c r="J51" s="97"/>
      <c r="K51" s="97"/>
      <c r="L51" s="97"/>
      <c r="M51" s="97"/>
      <c r="N51" s="97"/>
      <c r="O51" s="11"/>
    </row>
    <row r="52" spans="1:28" s="1" customFormat="1" ht="26.25" customHeight="1">
      <c r="B52" s="349" t="s">
        <v>160</v>
      </c>
      <c r="C52" s="84">
        <f t="shared" si="6"/>
        <v>0</v>
      </c>
      <c r="D52" s="97">
        <f>'STEP2 - Revenues'!D141</f>
        <v>0</v>
      </c>
      <c r="E52" s="97">
        <f>'STEP2 - Revenues'!E141</f>
        <v>0</v>
      </c>
      <c r="F52" s="97">
        <f>'STEP2 - Revenues'!F141</f>
        <v>0</v>
      </c>
      <c r="G52" s="97">
        <f>'STEP2 - Revenues'!G141</f>
        <v>0</v>
      </c>
      <c r="H52" s="97">
        <f>'STEP2 - Revenues'!H141</f>
        <v>0</v>
      </c>
      <c r="I52" s="97">
        <f>'STEP2 - Revenues'!I141</f>
        <v>0</v>
      </c>
      <c r="J52" s="97">
        <f>'STEP2 - Revenues'!J141</f>
        <v>0</v>
      </c>
      <c r="K52" s="97">
        <f>'STEP2 - Revenues'!K141</f>
        <v>0</v>
      </c>
      <c r="L52" s="97">
        <f>'STEP2 - Revenues'!L141</f>
        <v>0</v>
      </c>
      <c r="M52" s="97">
        <f>'STEP2 - Revenues'!M141</f>
        <v>0</v>
      </c>
      <c r="N52" s="97">
        <f>'STEP2 - Revenues'!N141</f>
        <v>0</v>
      </c>
      <c r="O52" s="11"/>
    </row>
    <row r="53" spans="1:28" s="1" customFormat="1" ht="30">
      <c r="B53" s="318" t="s">
        <v>295</v>
      </c>
      <c r="C53" s="84">
        <f t="shared" si="6"/>
        <v>0</v>
      </c>
      <c r="D53" s="97"/>
      <c r="E53" s="97"/>
      <c r="F53" s="97"/>
      <c r="G53" s="97"/>
      <c r="H53" s="97"/>
      <c r="I53" s="97"/>
      <c r="J53" s="97"/>
      <c r="K53" s="97"/>
      <c r="L53" s="97"/>
      <c r="M53" s="97"/>
      <c r="N53" s="97"/>
      <c r="O53" s="11"/>
    </row>
    <row r="54" spans="1:28" s="1" customFormat="1" ht="30" customHeight="1">
      <c r="B54" s="91" t="s">
        <v>161</v>
      </c>
      <c r="C54" s="84">
        <f t="shared" si="6"/>
        <v>0</v>
      </c>
      <c r="D54" s="97">
        <f>'STEP2 - Revenues'!D153</f>
        <v>0</v>
      </c>
      <c r="E54" s="97">
        <f>'STEP2 - Revenues'!E153</f>
        <v>0</v>
      </c>
      <c r="F54" s="97">
        <f>'STEP2 - Revenues'!F153</f>
        <v>0</v>
      </c>
      <c r="G54" s="97">
        <f>'STEP2 - Revenues'!G153</f>
        <v>0</v>
      </c>
      <c r="H54" s="97">
        <f>'STEP2 - Revenues'!H153</f>
        <v>0</v>
      </c>
      <c r="I54" s="97">
        <f>'STEP2 - Revenues'!I153</f>
        <v>0</v>
      </c>
      <c r="J54" s="97">
        <f>'STEP2 - Revenues'!J153</f>
        <v>0</v>
      </c>
      <c r="K54" s="97">
        <f>'STEP2 - Revenues'!K153</f>
        <v>0</v>
      </c>
      <c r="L54" s="97">
        <f>'STEP2 - Revenues'!L153</f>
        <v>0</v>
      </c>
      <c r="M54" s="97">
        <f>'STEP2 - Revenues'!M153</f>
        <v>0</v>
      </c>
      <c r="N54" s="97">
        <f>'STEP2 - Revenues'!N153</f>
        <v>0</v>
      </c>
      <c r="O54" s="11"/>
    </row>
    <row r="55" spans="1:28" s="1" customFormat="1" ht="30" customHeight="1">
      <c r="B55" s="318" t="s">
        <v>296</v>
      </c>
      <c r="C55" s="84">
        <f t="shared" si="6"/>
        <v>0</v>
      </c>
      <c r="D55" s="97"/>
      <c r="E55" s="97"/>
      <c r="F55" s="97"/>
      <c r="G55" s="97"/>
      <c r="H55" s="97"/>
      <c r="I55" s="97"/>
      <c r="J55" s="97"/>
      <c r="K55" s="97"/>
      <c r="L55" s="97"/>
      <c r="M55" s="97"/>
      <c r="N55" s="97"/>
      <c r="O55" s="11"/>
    </row>
    <row r="56" spans="1:28" s="1" customFormat="1" ht="43.5" customHeight="1">
      <c r="B56" s="91" t="s">
        <v>162</v>
      </c>
      <c r="C56" s="84">
        <f t="shared" si="6"/>
        <v>0</v>
      </c>
      <c r="D56" s="97">
        <f>'STEP2 - Revenues'!D175</f>
        <v>0</v>
      </c>
      <c r="E56" s="97">
        <f>'STEP2 - Revenues'!E175</f>
        <v>0</v>
      </c>
      <c r="F56" s="97">
        <f>'STEP2 - Revenues'!F175</f>
        <v>0</v>
      </c>
      <c r="G56" s="97">
        <f>'STEP2 - Revenues'!G175</f>
        <v>0</v>
      </c>
      <c r="H56" s="97">
        <f>'STEP2 - Revenues'!H175</f>
        <v>0</v>
      </c>
      <c r="I56" s="97">
        <f>'STEP2 - Revenues'!I175</f>
        <v>0</v>
      </c>
      <c r="J56" s="97">
        <f>'STEP2 - Revenues'!J175</f>
        <v>0</v>
      </c>
      <c r="K56" s="97">
        <f>'STEP2 - Revenues'!K175</f>
        <v>0</v>
      </c>
      <c r="L56" s="97">
        <f>'STEP2 - Revenues'!L175</f>
        <v>0</v>
      </c>
      <c r="M56" s="97">
        <f>'STEP2 - Revenues'!M175</f>
        <v>0</v>
      </c>
      <c r="N56" s="97">
        <f>'STEP2 - Revenues'!N175</f>
        <v>0</v>
      </c>
      <c r="O56" s="11"/>
    </row>
    <row r="57" spans="1:28" s="1" customFormat="1" ht="43.5" customHeight="1">
      <c r="B57" s="318" t="s">
        <v>297</v>
      </c>
      <c r="C57" s="84">
        <f t="shared" si="6"/>
        <v>0</v>
      </c>
      <c r="D57" s="97"/>
      <c r="E57" s="97"/>
      <c r="F57" s="97"/>
      <c r="G57" s="97"/>
      <c r="H57" s="97"/>
      <c r="I57" s="97"/>
      <c r="J57" s="97"/>
      <c r="K57" s="97"/>
      <c r="L57" s="97"/>
      <c r="M57" s="97"/>
      <c r="N57" s="97"/>
      <c r="O57" s="11"/>
    </row>
    <row r="58" spans="1:28" s="1" customFormat="1" ht="17.100000000000001">
      <c r="B58" s="90" t="s">
        <v>163</v>
      </c>
      <c r="C58" s="89">
        <f>SUM(D58:N58)</f>
        <v>0</v>
      </c>
      <c r="D58" s="89">
        <f>SUM(D42:D57)</f>
        <v>0</v>
      </c>
      <c r="E58" s="89">
        <f t="shared" ref="E58:K58" si="7">SUM(E42:E57)</f>
        <v>0</v>
      </c>
      <c r="F58" s="89">
        <f t="shared" si="7"/>
        <v>0</v>
      </c>
      <c r="G58" s="89">
        <f t="shared" si="7"/>
        <v>0</v>
      </c>
      <c r="H58" s="89">
        <f t="shared" si="7"/>
        <v>0</v>
      </c>
      <c r="I58" s="89">
        <f t="shared" si="7"/>
        <v>0</v>
      </c>
      <c r="J58" s="89">
        <f t="shared" si="7"/>
        <v>0</v>
      </c>
      <c r="K58" s="89">
        <f t="shared" si="7"/>
        <v>0</v>
      </c>
      <c r="L58" s="89">
        <f>SUM(L42:L57)</f>
        <v>0</v>
      </c>
      <c r="M58" s="89">
        <f t="shared" ref="M58" si="8">SUM(M42:M57)</f>
        <v>0</v>
      </c>
      <c r="N58" s="89">
        <f t="shared" ref="N58" si="9">SUM(N42:N57)</f>
        <v>0</v>
      </c>
      <c r="O58" s="11"/>
    </row>
    <row r="59" spans="1:28" s="1" customFormat="1">
      <c r="B59" s="96"/>
      <c r="C59" s="95"/>
      <c r="D59" s="95"/>
      <c r="E59" s="95"/>
      <c r="F59" s="95"/>
      <c r="G59" s="95"/>
      <c r="H59" s="95"/>
      <c r="I59" s="95"/>
      <c r="J59" s="95"/>
      <c r="K59" s="95"/>
      <c r="L59" s="95"/>
      <c r="M59" s="95"/>
      <c r="N59" s="95"/>
    </row>
    <row r="60" spans="1:28">
      <c r="A60" s="30"/>
      <c r="P60" s="28"/>
      <c r="Q60" s="29"/>
      <c r="R60" s="29"/>
      <c r="S60" s="29"/>
      <c r="T60" s="29"/>
      <c r="U60" s="29"/>
      <c r="V60" s="29"/>
      <c r="W60" s="29"/>
      <c r="X60" s="29"/>
      <c r="Y60" s="29"/>
      <c r="Z60" s="29"/>
      <c r="AA60" s="29"/>
      <c r="AB60" s="29"/>
    </row>
    <row r="61" spans="1:28" ht="45.75" customHeight="1">
      <c r="A61" s="27" t="s">
        <v>298</v>
      </c>
      <c r="B61" s="474" t="s">
        <v>299</v>
      </c>
      <c r="C61" s="474"/>
    </row>
    <row r="62" spans="1:28" ht="45.75" customHeight="1">
      <c r="A62" s="76" t="s">
        <v>300</v>
      </c>
      <c r="B62" s="474"/>
      <c r="C62" s="474"/>
    </row>
    <row r="63" spans="1:28" ht="22.5" customHeight="1">
      <c r="A63" s="76"/>
      <c r="B63" s="43"/>
      <c r="C63" s="43" t="s">
        <v>139</v>
      </c>
      <c r="D63" s="43">
        <v>2023</v>
      </c>
      <c r="E63" s="43">
        <v>2024</v>
      </c>
      <c r="F63" s="43">
        <v>2025</v>
      </c>
      <c r="G63" s="43">
        <v>2026</v>
      </c>
      <c r="H63" s="43">
        <v>2027</v>
      </c>
      <c r="I63" s="43">
        <v>2028</v>
      </c>
      <c r="J63" s="43">
        <v>2029</v>
      </c>
      <c r="K63" s="43">
        <v>2030</v>
      </c>
      <c r="L63" s="43">
        <v>2031</v>
      </c>
      <c r="M63" s="43">
        <v>2032</v>
      </c>
      <c r="N63" s="43">
        <v>2033</v>
      </c>
      <c r="O63" s="43" t="s">
        <v>301</v>
      </c>
    </row>
    <row r="64" spans="1:28" ht="23.25" customHeight="1">
      <c r="A64" s="27"/>
      <c r="B64" s="80" t="s">
        <v>302</v>
      </c>
      <c r="C64" s="80"/>
      <c r="D64" s="80"/>
      <c r="E64" s="80"/>
      <c r="F64" s="80"/>
      <c r="G64" s="80"/>
      <c r="H64" s="80"/>
      <c r="I64" s="80"/>
      <c r="J64" s="80"/>
      <c r="K64" s="80"/>
      <c r="L64" s="80"/>
      <c r="M64" s="80"/>
      <c r="N64" s="80"/>
      <c r="O64" s="80"/>
    </row>
    <row r="65" spans="1:28" ht="40.5" customHeight="1">
      <c r="A65" s="30"/>
      <c r="B65" s="85" t="s">
        <v>303</v>
      </c>
      <c r="C65" s="35">
        <f>SUM(E65:N65)</f>
        <v>0</v>
      </c>
      <c r="D65" s="252"/>
      <c r="E65" s="77"/>
      <c r="F65" s="77"/>
      <c r="G65" s="77"/>
      <c r="H65" s="77"/>
      <c r="I65" s="77"/>
      <c r="J65" s="77"/>
      <c r="K65" s="77"/>
      <c r="L65" s="77"/>
      <c r="M65" s="77"/>
      <c r="N65" s="77"/>
    </row>
    <row r="66" spans="1:28" ht="43.5" customHeight="1">
      <c r="A66" s="30"/>
      <c r="B66" s="85" t="s">
        <v>303</v>
      </c>
      <c r="C66" s="35">
        <f t="shared" ref="C66:C72" si="10">SUM(D66:N66)</f>
        <v>0</v>
      </c>
      <c r="D66" s="77"/>
      <c r="E66" s="77"/>
      <c r="F66" s="77"/>
      <c r="G66" s="77"/>
      <c r="H66" s="77"/>
      <c r="I66" s="77"/>
      <c r="J66" s="77"/>
      <c r="K66" s="77"/>
      <c r="L66" s="77"/>
      <c r="M66" s="77"/>
      <c r="N66" s="77"/>
    </row>
    <row r="67" spans="1:28" ht="43.5" customHeight="1">
      <c r="A67" s="30"/>
      <c r="B67" s="85" t="s">
        <v>303</v>
      </c>
      <c r="C67" s="35">
        <f t="shared" si="10"/>
        <v>0</v>
      </c>
      <c r="D67" s="77"/>
      <c r="E67" s="77"/>
      <c r="F67" s="77"/>
      <c r="G67" s="77"/>
      <c r="H67" s="77"/>
      <c r="I67" s="77"/>
      <c r="J67" s="77"/>
      <c r="K67" s="77"/>
      <c r="L67" s="77"/>
      <c r="M67" s="77"/>
      <c r="N67" s="77"/>
    </row>
    <row r="68" spans="1:28" ht="42.75" customHeight="1">
      <c r="A68" s="30"/>
      <c r="B68" s="85" t="s">
        <v>303</v>
      </c>
      <c r="C68" s="35">
        <f t="shared" si="10"/>
        <v>0</v>
      </c>
      <c r="D68" s="77"/>
      <c r="E68" s="77"/>
      <c r="F68" s="77"/>
      <c r="G68" s="77"/>
      <c r="H68" s="77"/>
      <c r="I68" s="77"/>
      <c r="J68" s="77"/>
      <c r="K68" s="77"/>
      <c r="L68" s="77"/>
      <c r="M68" s="77"/>
      <c r="N68" s="77"/>
    </row>
    <row r="69" spans="1:28" ht="45" customHeight="1">
      <c r="B69" s="85" t="s">
        <v>303</v>
      </c>
      <c r="C69" s="35">
        <f t="shared" si="10"/>
        <v>0</v>
      </c>
      <c r="D69" s="77"/>
      <c r="E69" s="77"/>
      <c r="F69" s="77"/>
      <c r="G69" s="77"/>
      <c r="H69" s="77"/>
      <c r="I69" s="77"/>
      <c r="J69" s="77"/>
      <c r="K69" s="77"/>
      <c r="L69" s="77"/>
      <c r="M69" s="77"/>
      <c r="N69" s="77"/>
    </row>
    <row r="70" spans="1:28" ht="36" customHeight="1">
      <c r="A70" s="26"/>
      <c r="B70" s="26" t="s">
        <v>304</v>
      </c>
      <c r="C70" s="35">
        <f t="shared" si="10"/>
        <v>0</v>
      </c>
      <c r="D70" s="77"/>
      <c r="E70" s="77"/>
      <c r="F70" s="77"/>
      <c r="G70" s="77"/>
      <c r="H70" s="77"/>
      <c r="I70" s="77"/>
      <c r="J70" s="77"/>
      <c r="K70" s="77"/>
      <c r="L70" s="77"/>
      <c r="M70" s="77"/>
      <c r="N70" s="77"/>
    </row>
    <row r="71" spans="1:28" ht="33.950000000000003">
      <c r="B71" s="86" t="s">
        <v>305</v>
      </c>
      <c r="C71" s="35">
        <f t="shared" si="10"/>
        <v>0</v>
      </c>
      <c r="D71" s="77"/>
      <c r="E71" s="77"/>
      <c r="F71" s="77"/>
      <c r="G71" s="77"/>
      <c r="H71" s="77"/>
      <c r="I71" s="77"/>
      <c r="J71" s="77"/>
      <c r="K71" s="77"/>
      <c r="L71" s="77"/>
      <c r="M71" s="77"/>
      <c r="N71" s="77"/>
    </row>
    <row r="72" spans="1:28" ht="45.95" customHeight="1">
      <c r="B72" s="86" t="s">
        <v>306</v>
      </c>
      <c r="C72" s="35">
        <f t="shared" si="10"/>
        <v>0</v>
      </c>
      <c r="D72" s="77"/>
      <c r="E72" s="77"/>
      <c r="F72" s="77"/>
      <c r="G72" s="77"/>
      <c r="H72" s="77"/>
      <c r="I72" s="77"/>
      <c r="J72" s="77"/>
      <c r="K72" s="77"/>
      <c r="L72" s="77"/>
      <c r="M72" s="77"/>
      <c r="N72" s="77"/>
    </row>
    <row r="73" spans="1:28">
      <c r="C73" s="35"/>
      <c r="D73" s="77"/>
      <c r="E73" s="77"/>
      <c r="F73" s="77"/>
      <c r="G73" s="77"/>
      <c r="H73" s="77"/>
      <c r="I73" s="77"/>
      <c r="J73" s="77"/>
      <c r="K73" s="77"/>
      <c r="L73" s="77"/>
      <c r="M73" s="77"/>
      <c r="N73" s="77"/>
    </row>
    <row r="74" spans="1:28">
      <c r="B74" s="80" t="s">
        <v>307</v>
      </c>
      <c r="C74" s="43">
        <f>SUM(D74:N74)</f>
        <v>0</v>
      </c>
      <c r="D74" s="43">
        <f t="shared" ref="D74:N74" si="11">SUM(D65:D72)</f>
        <v>0</v>
      </c>
      <c r="E74" s="43">
        <f>SUM(E65:E72)</f>
        <v>0</v>
      </c>
      <c r="F74" s="43">
        <f t="shared" si="11"/>
        <v>0</v>
      </c>
      <c r="G74" s="43">
        <f t="shared" si="11"/>
        <v>0</v>
      </c>
      <c r="H74" s="43">
        <f t="shared" si="11"/>
        <v>0</v>
      </c>
      <c r="I74" s="43">
        <f t="shared" si="11"/>
        <v>0</v>
      </c>
      <c r="J74" s="43">
        <f t="shared" si="11"/>
        <v>0</v>
      </c>
      <c r="K74" s="43">
        <f t="shared" si="11"/>
        <v>0</v>
      </c>
      <c r="L74" s="43">
        <f t="shared" si="11"/>
        <v>0</v>
      </c>
      <c r="M74" s="43">
        <f t="shared" si="11"/>
        <v>0</v>
      </c>
      <c r="N74" s="43">
        <f t="shared" si="11"/>
        <v>0</v>
      </c>
    </row>
    <row r="75" spans="1:28">
      <c r="C75" s="29"/>
      <c r="D75" s="29"/>
      <c r="E75" s="29"/>
      <c r="F75" s="29"/>
      <c r="G75" s="29"/>
      <c r="H75" s="29"/>
      <c r="I75" s="29"/>
      <c r="J75" s="29"/>
      <c r="K75" s="29"/>
      <c r="L75" s="29"/>
      <c r="M75" s="29"/>
      <c r="N75" s="29"/>
    </row>
    <row r="76" spans="1:28">
      <c r="P76" s="28"/>
      <c r="Q76" s="29"/>
      <c r="R76" s="29"/>
      <c r="S76" s="29"/>
      <c r="T76" s="29"/>
      <c r="U76" s="29"/>
      <c r="V76" s="29"/>
      <c r="W76" s="29"/>
      <c r="X76" s="29"/>
      <c r="Y76" s="29"/>
      <c r="Z76" s="29"/>
      <c r="AA76" s="29"/>
      <c r="AB76" s="29"/>
    </row>
    <row r="77" spans="1:28" ht="18.95">
      <c r="A77" s="21" t="s">
        <v>308</v>
      </c>
      <c r="B77" s="22" t="s">
        <v>269</v>
      </c>
      <c r="C77" s="23" t="str">
        <f>'STEP1 - Costs'!D4</f>
        <v>EUR</v>
      </c>
      <c r="D77" s="24">
        <f>D58+D74-D36</f>
        <v>3</v>
      </c>
      <c r="E77" s="24">
        <f t="shared" ref="E77:N77" si="12">E58+E74-E36</f>
        <v>0</v>
      </c>
      <c r="F77" s="24">
        <f t="shared" si="12"/>
        <v>0</v>
      </c>
      <c r="G77" s="24">
        <f t="shared" si="12"/>
        <v>0</v>
      </c>
      <c r="H77" s="24">
        <f t="shared" si="12"/>
        <v>0</v>
      </c>
      <c r="I77" s="24">
        <f t="shared" si="12"/>
        <v>0</v>
      </c>
      <c r="J77" s="24">
        <f t="shared" si="12"/>
        <v>0</v>
      </c>
      <c r="K77" s="24">
        <f t="shared" si="12"/>
        <v>0</v>
      </c>
      <c r="L77" s="24">
        <f t="shared" si="12"/>
        <v>0</v>
      </c>
      <c r="M77" s="24">
        <f t="shared" si="12"/>
        <v>0</v>
      </c>
      <c r="N77" s="24">
        <f t="shared" si="12"/>
        <v>0</v>
      </c>
      <c r="P77" s="28"/>
      <c r="Q77" s="29"/>
      <c r="R77" s="29"/>
      <c r="S77" s="29"/>
      <c r="T77" s="29"/>
      <c r="U77" s="29"/>
      <c r="V77" s="29"/>
      <c r="W77" s="29"/>
      <c r="X77" s="29"/>
      <c r="Y77" s="29"/>
      <c r="Z77" s="29"/>
      <c r="AA77" s="29"/>
      <c r="AB77" s="29"/>
    </row>
    <row r="78" spans="1:28" s="30" customFormat="1" ht="36">
      <c r="B78" s="81" t="s">
        <v>165</v>
      </c>
      <c r="C78" s="82"/>
      <c r="D78" s="295">
        <f>IFERROR((D58+D74)/D36*100,"Fill in information in step 1 and 2 to calculate")</f>
        <v>0</v>
      </c>
      <c r="E78" s="295" t="str">
        <f>IFERROR(((#REF!+E74)/D24),"Fill in information in step 1 and 2 to calculate")</f>
        <v>Fill in information in step 1 and 2 to calculate</v>
      </c>
      <c r="F78" s="295" t="str">
        <f>IFERROR(((#REF!+F74)/E24),"Fill in information in step 1 and 2 to calculate")</f>
        <v>Fill in information in step 1 and 2 to calculate</v>
      </c>
      <c r="G78" s="295" t="str">
        <f>IFERROR(((#REF!+G74)/F24),"Fill in information in step 1 and 2 to calculate")</f>
        <v>Fill in information in step 1 and 2 to calculate</v>
      </c>
      <c r="H78" s="295" t="str">
        <f>IFERROR(((#REF!+H74)/G24),"Fill in information in step 1 and 2 to calculate")</f>
        <v>Fill in information in step 1 and 2 to calculate</v>
      </c>
      <c r="I78" s="295" t="str">
        <f>IFERROR(((#REF!+I74)/H24),"Fill in information in step 1 and 2 to calculate")</f>
        <v>Fill in information in step 1 and 2 to calculate</v>
      </c>
      <c r="J78" s="295" t="str">
        <f>IFERROR(((#REF!+J74)/I24),"Fill in information in step 1 and 2 to calculate")</f>
        <v>Fill in information in step 1 and 2 to calculate</v>
      </c>
      <c r="K78" s="295" t="str">
        <f>IFERROR(((#REF!+K74)/J24),"Fill in information in step 1 and 2 to calculate")</f>
        <v>Fill in information in step 1 and 2 to calculate</v>
      </c>
      <c r="L78" s="295" t="str">
        <f>IFERROR(((#REF!+L74)/K24),"Fill in information in step 1 and 2 to calculate")</f>
        <v>Fill in information in step 1 and 2 to calculate</v>
      </c>
      <c r="M78" s="295" t="str">
        <f>IFERROR(((#REF!+M74)/L24),"Fill in information in step 1 and 2 to calculate")</f>
        <v>Fill in information in step 1 and 2 to calculate</v>
      </c>
      <c r="N78" s="295" t="str">
        <f>IFERROR(((#REF!+N74)/M24),"Fill in information in step 1 and 2 to calculate")</f>
        <v>Fill in information in step 1 and 2 to calculate</v>
      </c>
      <c r="P78" s="28"/>
      <c r="Q78" s="94"/>
      <c r="R78" s="94"/>
      <c r="S78" s="94"/>
      <c r="T78" s="94"/>
      <c r="U78" s="94"/>
      <c r="V78" s="94"/>
      <c r="W78" s="94"/>
      <c r="X78" s="94"/>
      <c r="Y78" s="94"/>
      <c r="Z78" s="94"/>
      <c r="AA78" s="94"/>
      <c r="AB78" s="94"/>
    </row>
    <row r="79" spans="1:28">
      <c r="P79" s="28"/>
      <c r="Q79" s="29"/>
      <c r="R79" s="29"/>
      <c r="S79" s="29"/>
      <c r="T79" s="29"/>
      <c r="U79" s="29"/>
      <c r="V79" s="29"/>
      <c r="W79" s="29"/>
      <c r="X79" s="29"/>
      <c r="Y79" s="29"/>
      <c r="Z79" s="29"/>
      <c r="AA79" s="29"/>
      <c r="AB79" s="29"/>
    </row>
    <row r="80" spans="1:28">
      <c r="P80" s="28"/>
      <c r="Q80" s="29"/>
      <c r="R80" s="29"/>
      <c r="S80" s="29"/>
      <c r="T80" s="29"/>
      <c r="U80" s="29"/>
      <c r="V80" s="29"/>
      <c r="W80" s="29"/>
      <c r="X80" s="29"/>
      <c r="Y80" s="29"/>
      <c r="Z80" s="29"/>
      <c r="AA80" s="29"/>
      <c r="AB80" s="29"/>
    </row>
    <row r="81" spans="16:28">
      <c r="P81" s="28"/>
      <c r="Q81" s="29"/>
      <c r="R81" s="29"/>
      <c r="S81" s="29"/>
      <c r="T81" s="29"/>
      <c r="U81" s="29"/>
      <c r="V81" s="29"/>
      <c r="W81" s="29"/>
      <c r="X81" s="29"/>
      <c r="Y81" s="29"/>
      <c r="Z81" s="29"/>
      <c r="AA81" s="29"/>
      <c r="AB81" s="29"/>
    </row>
    <row r="82" spans="16:28" ht="15.95" customHeight="1">
      <c r="P82" s="28"/>
      <c r="Q82" s="29"/>
      <c r="R82" s="29"/>
      <c r="S82" s="29"/>
      <c r="T82" s="29"/>
      <c r="U82" s="29"/>
      <c r="V82" s="29"/>
      <c r="W82" s="29"/>
      <c r="X82" s="29"/>
      <c r="Y82" s="29"/>
      <c r="Z82" s="29"/>
      <c r="AA82" s="29"/>
      <c r="AB82" s="29"/>
    </row>
    <row r="83" spans="16:28">
      <c r="P83" s="28"/>
      <c r="Q83" s="29"/>
      <c r="R83" s="29"/>
      <c r="S83" s="29"/>
      <c r="T83" s="29"/>
      <c r="U83" s="29"/>
      <c r="V83" s="29"/>
      <c r="W83" s="29"/>
      <c r="X83" s="29"/>
      <c r="Y83" s="29"/>
      <c r="Z83" s="29"/>
      <c r="AA83" s="29"/>
      <c r="AB83" s="29"/>
    </row>
    <row r="84" spans="16:28">
      <c r="P84" s="28"/>
      <c r="Q84" s="29"/>
      <c r="R84" s="29"/>
      <c r="S84" s="29"/>
      <c r="T84" s="29"/>
      <c r="U84" s="29"/>
      <c r="V84" s="29"/>
      <c r="W84" s="29"/>
      <c r="X84" s="29"/>
      <c r="Y84" s="29"/>
      <c r="Z84" s="29"/>
      <c r="AA84" s="29"/>
      <c r="AB84" s="29"/>
    </row>
    <row r="85" spans="16:28">
      <c r="P85" s="28"/>
      <c r="Q85" s="29"/>
      <c r="R85" s="29"/>
      <c r="S85" s="29"/>
      <c r="T85" s="29"/>
      <c r="U85" s="29"/>
      <c r="V85" s="29"/>
      <c r="W85" s="29"/>
      <c r="X85" s="29"/>
      <c r="Y85" s="29"/>
      <c r="Z85" s="29"/>
      <c r="AA85" s="29"/>
      <c r="AB85" s="29"/>
    </row>
    <row r="86" spans="16:28">
      <c r="P86" s="28"/>
      <c r="Q86" s="29"/>
      <c r="R86" s="29"/>
      <c r="S86" s="29"/>
      <c r="T86" s="29"/>
      <c r="U86" s="29"/>
      <c r="V86" s="29"/>
      <c r="W86" s="29"/>
      <c r="X86" s="29"/>
      <c r="Y86" s="29"/>
      <c r="Z86" s="29"/>
      <c r="AA86" s="29"/>
      <c r="AB86" s="29"/>
    </row>
    <row r="87" spans="16:28">
      <c r="P87" s="28"/>
      <c r="Q87" s="29"/>
      <c r="R87" s="29"/>
      <c r="S87" s="29"/>
      <c r="T87" s="29"/>
      <c r="U87" s="29"/>
      <c r="V87" s="29"/>
      <c r="W87" s="29"/>
      <c r="X87" s="29"/>
      <c r="Y87" s="29"/>
      <c r="Z87" s="29"/>
      <c r="AA87" s="29"/>
      <c r="AB87" s="29"/>
    </row>
    <row r="88" spans="16:28" ht="53.25" customHeight="1">
      <c r="P88" s="28"/>
      <c r="Q88" s="29"/>
      <c r="R88" s="29"/>
      <c r="S88" s="29"/>
      <c r="T88" s="29"/>
      <c r="U88" s="29"/>
      <c r="V88" s="29"/>
      <c r="W88" s="29"/>
      <c r="X88" s="29"/>
      <c r="Y88" s="29"/>
      <c r="Z88" s="29"/>
      <c r="AA88" s="29"/>
      <c r="AB88" s="29"/>
    </row>
    <row r="89" spans="16:28">
      <c r="P89" s="28"/>
      <c r="Q89" s="29"/>
      <c r="R89" s="29"/>
      <c r="S89" s="29"/>
      <c r="T89" s="29"/>
      <c r="U89" s="29"/>
      <c r="V89" s="29"/>
      <c r="W89" s="29"/>
      <c r="X89" s="29"/>
      <c r="Y89" s="29"/>
      <c r="Z89" s="29"/>
      <c r="AA89" s="29"/>
      <c r="AB89" s="29"/>
    </row>
    <row r="90" spans="16:28">
      <c r="P90" s="28"/>
      <c r="Q90" s="29"/>
      <c r="R90" s="29"/>
      <c r="S90" s="29"/>
      <c r="T90" s="29"/>
      <c r="U90" s="29"/>
      <c r="V90" s="29"/>
      <c r="W90" s="29"/>
      <c r="X90" s="29"/>
      <c r="Y90" s="29"/>
      <c r="Z90" s="29"/>
      <c r="AA90" s="29"/>
      <c r="AB90" s="29"/>
    </row>
    <row r="91" spans="16:28">
      <c r="P91" s="28"/>
      <c r="Q91" s="29"/>
      <c r="R91" s="29"/>
      <c r="S91" s="29"/>
      <c r="T91" s="29"/>
      <c r="U91" s="29"/>
      <c r="V91" s="29"/>
      <c r="W91" s="29"/>
      <c r="X91" s="29"/>
      <c r="Y91" s="29"/>
      <c r="Z91" s="29"/>
      <c r="AA91" s="29"/>
      <c r="AB91" s="29"/>
    </row>
    <row r="92" spans="16:28">
      <c r="P92" s="28"/>
      <c r="Q92" s="29"/>
      <c r="R92" s="29"/>
      <c r="S92" s="29"/>
      <c r="T92" s="29"/>
      <c r="U92" s="29"/>
      <c r="V92" s="29"/>
      <c r="W92" s="29"/>
      <c r="X92" s="29"/>
      <c r="Y92" s="29"/>
      <c r="Z92" s="29"/>
      <c r="AA92" s="29"/>
      <c r="AB92" s="29"/>
    </row>
    <row r="93" spans="16:28" ht="66" customHeight="1">
      <c r="P93" s="28"/>
      <c r="Q93" s="29"/>
      <c r="R93" s="29"/>
      <c r="S93" s="29"/>
      <c r="T93" s="29"/>
      <c r="U93" s="29"/>
      <c r="V93" s="29"/>
      <c r="W93" s="29"/>
      <c r="X93" s="29"/>
      <c r="Y93" s="29"/>
      <c r="Z93" s="29"/>
      <c r="AA93" s="29"/>
      <c r="AB93" s="29"/>
    </row>
    <row r="94" spans="16:28">
      <c r="P94" s="28"/>
      <c r="Q94" s="29"/>
      <c r="R94" s="29"/>
      <c r="S94" s="29"/>
      <c r="T94" s="29"/>
      <c r="U94" s="29"/>
      <c r="V94" s="29"/>
      <c r="W94" s="29"/>
      <c r="X94" s="29"/>
      <c r="Y94" s="29"/>
      <c r="Z94" s="29"/>
      <c r="AA94" s="29"/>
      <c r="AB94" s="29"/>
    </row>
    <row r="95" spans="16:28">
      <c r="P95" s="28"/>
      <c r="Q95" s="29"/>
      <c r="R95" s="29"/>
      <c r="S95" s="29"/>
      <c r="T95" s="29"/>
      <c r="U95" s="29"/>
      <c r="V95" s="29"/>
      <c r="W95" s="29"/>
      <c r="X95" s="29"/>
      <c r="Y95" s="29"/>
      <c r="Z95" s="29"/>
      <c r="AA95" s="29"/>
      <c r="AB95" s="29"/>
    </row>
    <row r="96" spans="16:28">
      <c r="P96" s="28"/>
      <c r="Q96" s="29"/>
      <c r="R96" s="29"/>
      <c r="S96" s="29"/>
      <c r="T96" s="29"/>
      <c r="U96" s="29"/>
      <c r="V96" s="29"/>
      <c r="W96" s="29"/>
      <c r="X96" s="29"/>
      <c r="Y96" s="29"/>
      <c r="Z96" s="29"/>
      <c r="AA96" s="29"/>
      <c r="AB96" s="29"/>
    </row>
    <row r="97" spans="16:28">
      <c r="P97" s="28"/>
      <c r="Q97" s="29"/>
      <c r="R97" s="29"/>
      <c r="S97" s="29"/>
      <c r="T97" s="29"/>
      <c r="U97" s="29"/>
      <c r="V97" s="29"/>
      <c r="W97" s="29"/>
      <c r="X97" s="29"/>
      <c r="Y97" s="29"/>
      <c r="Z97" s="29"/>
      <c r="AA97" s="29"/>
      <c r="AB97" s="29"/>
    </row>
    <row r="98" spans="16:28">
      <c r="P98" s="28"/>
      <c r="Q98" s="29"/>
      <c r="R98" s="29"/>
      <c r="S98" s="29"/>
      <c r="T98" s="29"/>
      <c r="U98" s="29"/>
      <c r="V98" s="29"/>
      <c r="W98" s="29"/>
      <c r="X98" s="29"/>
      <c r="Y98" s="29"/>
      <c r="Z98" s="29"/>
      <c r="AA98" s="29"/>
      <c r="AB98" s="29"/>
    </row>
    <row r="99" spans="16:28" ht="32.25" customHeight="1">
      <c r="P99" s="28"/>
      <c r="Q99" s="29"/>
      <c r="R99" s="29"/>
      <c r="S99" s="29"/>
      <c r="T99" s="29"/>
      <c r="U99" s="29"/>
      <c r="V99" s="29"/>
      <c r="W99" s="29"/>
      <c r="X99" s="29"/>
      <c r="Y99" s="29"/>
      <c r="Z99" s="29"/>
      <c r="AA99" s="29"/>
      <c r="AB99" s="29"/>
    </row>
    <row r="100" spans="16:28" ht="63.95" customHeight="1">
      <c r="P100" s="28"/>
      <c r="Q100" s="29"/>
      <c r="R100" s="29"/>
      <c r="S100" s="29"/>
      <c r="T100" s="29"/>
      <c r="U100" s="29"/>
      <c r="V100" s="29"/>
      <c r="W100" s="29"/>
      <c r="X100" s="29"/>
      <c r="Y100" s="29"/>
      <c r="Z100" s="29"/>
      <c r="AA100" s="29"/>
      <c r="AB100" s="29"/>
    </row>
    <row r="101" spans="16:28">
      <c r="P101" s="28"/>
      <c r="Q101" s="29"/>
      <c r="R101" s="29"/>
      <c r="S101" s="29"/>
      <c r="T101" s="29"/>
      <c r="U101" s="29"/>
      <c r="V101" s="29"/>
      <c r="W101" s="29"/>
      <c r="X101" s="29"/>
      <c r="Y101" s="29"/>
      <c r="Z101" s="29"/>
      <c r="AA101" s="29"/>
      <c r="AB101" s="29"/>
    </row>
    <row r="102" spans="16:28">
      <c r="P102" s="28"/>
      <c r="Q102" s="29"/>
      <c r="R102" s="29"/>
      <c r="S102" s="29"/>
      <c r="T102" s="29"/>
      <c r="U102" s="29"/>
      <c r="V102" s="29"/>
      <c r="W102" s="29"/>
      <c r="X102" s="29"/>
      <c r="Y102" s="29"/>
      <c r="Z102" s="29"/>
      <c r="AA102" s="29"/>
      <c r="AB102" s="29"/>
    </row>
    <row r="103" spans="16:28">
      <c r="P103" s="28"/>
      <c r="Q103" s="29"/>
      <c r="R103" s="29"/>
      <c r="S103" s="29"/>
      <c r="T103" s="29"/>
      <c r="U103" s="29"/>
      <c r="V103" s="29"/>
      <c r="W103" s="29"/>
      <c r="X103" s="29"/>
      <c r="Y103" s="29"/>
      <c r="Z103" s="29"/>
      <c r="AA103" s="29"/>
      <c r="AB103" s="29"/>
    </row>
    <row r="104" spans="16:28" ht="32.25" customHeight="1">
      <c r="P104" s="28"/>
      <c r="Q104" s="29"/>
      <c r="R104" s="29"/>
      <c r="S104" s="29"/>
      <c r="T104" s="29"/>
      <c r="U104" s="29"/>
      <c r="V104" s="29"/>
      <c r="W104" s="29"/>
      <c r="X104" s="29"/>
      <c r="Y104" s="29"/>
      <c r="Z104" s="29"/>
      <c r="AA104" s="29"/>
      <c r="AB104" s="29"/>
    </row>
    <row r="105" spans="16:28">
      <c r="P105" s="28"/>
      <c r="Q105" s="29"/>
      <c r="R105" s="29"/>
      <c r="S105" s="29"/>
      <c r="T105" s="29"/>
      <c r="U105" s="29"/>
      <c r="V105" s="29"/>
      <c r="W105" s="29"/>
      <c r="X105" s="29"/>
      <c r="Y105" s="29"/>
      <c r="Z105" s="29"/>
      <c r="AA105" s="29"/>
      <c r="AB105" s="29"/>
    </row>
    <row r="106" spans="16:28" ht="18" customHeight="1">
      <c r="P106" s="28"/>
      <c r="Q106" s="29"/>
      <c r="R106" s="29"/>
      <c r="S106" s="29"/>
      <c r="T106" s="29"/>
      <c r="U106" s="29"/>
      <c r="V106" s="29"/>
      <c r="W106" s="29"/>
      <c r="X106" s="29"/>
      <c r="Y106" s="29"/>
      <c r="Z106" s="29"/>
      <c r="AA106" s="29"/>
      <c r="AB106" s="29"/>
    </row>
    <row r="107" spans="16:28">
      <c r="P107" s="28"/>
      <c r="Q107" s="29"/>
      <c r="R107" s="29"/>
      <c r="S107" s="29"/>
      <c r="T107" s="29"/>
      <c r="U107" s="29"/>
      <c r="V107" s="29"/>
      <c r="W107" s="29"/>
      <c r="X107" s="29"/>
      <c r="Y107" s="29"/>
      <c r="Z107" s="29"/>
      <c r="AA107" s="29"/>
      <c r="AB107" s="29"/>
    </row>
  </sheetData>
  <mergeCells count="5">
    <mergeCell ref="B9:C10"/>
    <mergeCell ref="B39:C40"/>
    <mergeCell ref="B61:C62"/>
    <mergeCell ref="A1:O1"/>
    <mergeCell ref="A3:O3"/>
  </mergeCells>
  <conditionalFormatting sqref="D77:N77">
    <cfRule type="cellIs" dxfId="170" priority="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AA59-34F1-0440-BBBC-D7C4A7B85785}">
  <dimension ref="A1:N27"/>
  <sheetViews>
    <sheetView tabSelected="1" workbookViewId="0">
      <selection activeCell="B20" sqref="B20"/>
    </sheetView>
  </sheetViews>
  <sheetFormatPr defaultColWidth="11" defaultRowHeight="15.75" customHeight="1"/>
  <cols>
    <col min="1" max="1" width="16.875" customWidth="1"/>
    <col min="2" max="2" width="58.875" customWidth="1"/>
  </cols>
  <sheetData>
    <row r="1" spans="1:14" ht="30" customHeight="1">
      <c r="A1" s="416" t="s">
        <v>45</v>
      </c>
      <c r="B1" s="417"/>
      <c r="C1" s="417"/>
      <c r="D1" s="417"/>
      <c r="E1" s="417"/>
      <c r="F1" s="417"/>
      <c r="G1" s="417"/>
      <c r="H1" s="417"/>
      <c r="I1" s="417"/>
      <c r="J1" s="417"/>
      <c r="K1" s="417"/>
      <c r="L1" s="417"/>
      <c r="M1" s="417"/>
      <c r="N1" s="417"/>
    </row>
    <row r="3" spans="1:14" ht="15.95">
      <c r="C3" s="44">
        <v>2023</v>
      </c>
      <c r="D3" s="44">
        <f>C3+1</f>
        <v>2024</v>
      </c>
      <c r="E3" s="44">
        <f t="shared" ref="E3:M3" si="0">D3+1</f>
        <v>2025</v>
      </c>
      <c r="F3" s="44">
        <f t="shared" si="0"/>
        <v>2026</v>
      </c>
      <c r="G3" s="44">
        <f t="shared" si="0"/>
        <v>2027</v>
      </c>
      <c r="H3" s="44">
        <f t="shared" si="0"/>
        <v>2028</v>
      </c>
      <c r="I3" s="44">
        <f t="shared" si="0"/>
        <v>2029</v>
      </c>
      <c r="J3" s="44">
        <f t="shared" si="0"/>
        <v>2030</v>
      </c>
      <c r="K3" s="44">
        <f t="shared" si="0"/>
        <v>2031</v>
      </c>
      <c r="L3" s="44">
        <f t="shared" si="0"/>
        <v>2032</v>
      </c>
      <c r="M3" s="44">
        <f t="shared" si="0"/>
        <v>2033</v>
      </c>
    </row>
    <row r="4" spans="1:14" s="1" customFormat="1" ht="15.95">
      <c r="A4" s="561" t="s">
        <v>309</v>
      </c>
      <c r="B4" s="561"/>
    </row>
    <row r="5" spans="1:14" ht="17.100000000000001">
      <c r="A5" s="1"/>
      <c r="B5" s="224" t="str">
        <f>'STEP 0 - Conservation Measures'!C7</f>
        <v>Specify conservation objective</v>
      </c>
      <c r="C5" t="s">
        <v>310</v>
      </c>
      <c r="D5" t="s">
        <v>310</v>
      </c>
      <c r="E5" t="s">
        <v>310</v>
      </c>
      <c r="F5" t="s">
        <v>310</v>
      </c>
      <c r="G5" t="s">
        <v>310</v>
      </c>
      <c r="H5" t="s">
        <v>310</v>
      </c>
      <c r="I5" t="s">
        <v>310</v>
      </c>
      <c r="J5" t="s">
        <v>310</v>
      </c>
      <c r="K5" t="s">
        <v>310</v>
      </c>
      <c r="L5" t="s">
        <v>310</v>
      </c>
      <c r="M5" t="s">
        <v>310</v>
      </c>
    </row>
    <row r="6" spans="1:14" ht="17.100000000000001">
      <c r="A6" s="1"/>
      <c r="B6" s="224" t="str">
        <f>'STEP 0 - Conservation Measures'!C8</f>
        <v>Specify conservation objective</v>
      </c>
      <c r="C6" t="s">
        <v>310</v>
      </c>
      <c r="D6" t="s">
        <v>310</v>
      </c>
      <c r="E6" t="s">
        <v>310</v>
      </c>
      <c r="F6" t="s">
        <v>310</v>
      </c>
      <c r="G6" t="s">
        <v>310</v>
      </c>
      <c r="H6" t="s">
        <v>310</v>
      </c>
      <c r="I6" t="s">
        <v>310</v>
      </c>
      <c r="J6" t="s">
        <v>310</v>
      </c>
      <c r="K6" t="s">
        <v>310</v>
      </c>
      <c r="L6" t="s">
        <v>310</v>
      </c>
      <c r="M6" t="s">
        <v>310</v>
      </c>
    </row>
    <row r="7" spans="1:14" ht="17.100000000000001">
      <c r="A7" s="1"/>
      <c r="B7" s="224" t="str">
        <f>'STEP 0 - Conservation Measures'!C9</f>
        <v>Specify conservation objective</v>
      </c>
      <c r="C7" t="s">
        <v>310</v>
      </c>
      <c r="D7" t="s">
        <v>310</v>
      </c>
      <c r="E7" t="s">
        <v>310</v>
      </c>
      <c r="F7" t="s">
        <v>310</v>
      </c>
      <c r="G7" t="s">
        <v>310</v>
      </c>
      <c r="H7" t="s">
        <v>310</v>
      </c>
      <c r="I7" t="s">
        <v>310</v>
      </c>
      <c r="J7" t="s">
        <v>310</v>
      </c>
      <c r="K7" t="s">
        <v>310</v>
      </c>
      <c r="L7" t="s">
        <v>310</v>
      </c>
      <c r="M7" t="s">
        <v>310</v>
      </c>
    </row>
    <row r="8" spans="1:14" ht="17.100000000000001">
      <c r="A8" s="1"/>
      <c r="B8" s="224" t="str">
        <f>'STEP 0 - Conservation Measures'!C10</f>
        <v>Specify conservation objective</v>
      </c>
      <c r="C8" t="s">
        <v>310</v>
      </c>
      <c r="D8" t="s">
        <v>310</v>
      </c>
      <c r="E8" t="s">
        <v>310</v>
      </c>
      <c r="F8" t="s">
        <v>310</v>
      </c>
      <c r="G8" t="s">
        <v>310</v>
      </c>
      <c r="H8" t="s">
        <v>310</v>
      </c>
      <c r="I8" t="s">
        <v>310</v>
      </c>
      <c r="J8" t="s">
        <v>310</v>
      </c>
      <c r="K8" t="s">
        <v>310</v>
      </c>
      <c r="L8" t="s">
        <v>310</v>
      </c>
      <c r="M8" t="s">
        <v>310</v>
      </c>
    </row>
    <row r="9" spans="1:14" ht="17.100000000000001">
      <c r="A9" s="1"/>
      <c r="B9" s="224" t="str">
        <f>'STEP 0 - Conservation Measures'!C11</f>
        <v>Specify conservation objective</v>
      </c>
      <c r="C9" t="s">
        <v>310</v>
      </c>
      <c r="D9" t="s">
        <v>310</v>
      </c>
      <c r="E9" t="s">
        <v>310</v>
      </c>
      <c r="F9" t="s">
        <v>310</v>
      </c>
      <c r="G9" t="s">
        <v>310</v>
      </c>
      <c r="H9" t="s">
        <v>310</v>
      </c>
      <c r="I9" t="s">
        <v>310</v>
      </c>
      <c r="J9" t="s">
        <v>310</v>
      </c>
      <c r="K9" t="s">
        <v>310</v>
      </c>
      <c r="L9" t="s">
        <v>310</v>
      </c>
      <c r="M9" t="s">
        <v>310</v>
      </c>
    </row>
    <row r="10" spans="1:14" ht="17.100000000000001">
      <c r="A10" s="1"/>
      <c r="B10" s="224" t="str">
        <f>'STEP 0 - Conservation Measures'!C12</f>
        <v>Specify conservation objective</v>
      </c>
      <c r="C10" t="s">
        <v>310</v>
      </c>
      <c r="D10" t="s">
        <v>310</v>
      </c>
      <c r="E10" t="s">
        <v>310</v>
      </c>
      <c r="F10" t="s">
        <v>310</v>
      </c>
      <c r="G10" t="s">
        <v>310</v>
      </c>
      <c r="H10" t="s">
        <v>310</v>
      </c>
      <c r="I10" t="s">
        <v>310</v>
      </c>
      <c r="J10" t="s">
        <v>310</v>
      </c>
      <c r="K10" t="s">
        <v>310</v>
      </c>
      <c r="L10" t="s">
        <v>310</v>
      </c>
      <c r="M10" t="s">
        <v>310</v>
      </c>
    </row>
    <row r="11" spans="1:14" ht="17.100000000000001">
      <c r="A11" s="1"/>
      <c r="B11" s="224" t="str">
        <f>'STEP 0 - Conservation Measures'!C13</f>
        <v>Specify conservation objective</v>
      </c>
      <c r="C11" t="s">
        <v>310</v>
      </c>
      <c r="D11" t="s">
        <v>310</v>
      </c>
      <c r="E11" t="s">
        <v>310</v>
      </c>
      <c r="F11" t="s">
        <v>310</v>
      </c>
      <c r="G11" t="s">
        <v>310</v>
      </c>
      <c r="H11" t="s">
        <v>310</v>
      </c>
      <c r="I11" t="s">
        <v>310</v>
      </c>
      <c r="J11" t="s">
        <v>310</v>
      </c>
      <c r="K11" t="s">
        <v>310</v>
      </c>
      <c r="L11" t="s">
        <v>310</v>
      </c>
      <c r="M11" t="s">
        <v>310</v>
      </c>
    </row>
    <row r="12" spans="1:14" ht="17.100000000000001">
      <c r="A12" s="1"/>
      <c r="B12" s="224" t="str">
        <f>'STEP 0 - Conservation Measures'!C14</f>
        <v>Specify conservation objective</v>
      </c>
      <c r="C12" t="s">
        <v>310</v>
      </c>
      <c r="D12" t="s">
        <v>310</v>
      </c>
      <c r="E12" t="s">
        <v>310</v>
      </c>
      <c r="F12" t="s">
        <v>310</v>
      </c>
      <c r="G12" t="s">
        <v>310</v>
      </c>
      <c r="H12" t="s">
        <v>310</v>
      </c>
      <c r="I12" t="s">
        <v>310</v>
      </c>
      <c r="J12" t="s">
        <v>310</v>
      </c>
      <c r="K12" t="s">
        <v>310</v>
      </c>
      <c r="L12" t="s">
        <v>310</v>
      </c>
      <c r="M12" t="s">
        <v>310</v>
      </c>
    </row>
    <row r="13" spans="1:14" ht="17.100000000000001">
      <c r="A13" s="1"/>
      <c r="B13" s="224" t="str">
        <f>'STEP 0 - Conservation Measures'!C15</f>
        <v>Specify conservation objective</v>
      </c>
      <c r="C13" t="s">
        <v>310</v>
      </c>
      <c r="D13" t="s">
        <v>310</v>
      </c>
      <c r="E13" t="s">
        <v>310</v>
      </c>
      <c r="F13" t="s">
        <v>310</v>
      </c>
      <c r="G13" t="s">
        <v>310</v>
      </c>
      <c r="H13" t="s">
        <v>310</v>
      </c>
      <c r="I13" t="s">
        <v>310</v>
      </c>
      <c r="J13" t="s">
        <v>310</v>
      </c>
      <c r="K13" t="s">
        <v>310</v>
      </c>
      <c r="L13" t="s">
        <v>310</v>
      </c>
      <c r="M13" t="s">
        <v>310</v>
      </c>
    </row>
    <row r="14" spans="1:14" ht="17.100000000000001">
      <c r="A14" s="1"/>
      <c r="B14" s="224" t="str">
        <f>'STEP 0 - Conservation Measures'!C16</f>
        <v>Specify conservation objective</v>
      </c>
      <c r="C14" t="s">
        <v>310</v>
      </c>
      <c r="D14" t="s">
        <v>310</v>
      </c>
      <c r="E14" t="s">
        <v>310</v>
      </c>
      <c r="F14" t="s">
        <v>310</v>
      </c>
      <c r="G14" t="s">
        <v>310</v>
      </c>
      <c r="H14" t="s">
        <v>310</v>
      </c>
      <c r="I14" t="s">
        <v>310</v>
      </c>
      <c r="J14" t="s">
        <v>310</v>
      </c>
      <c r="K14" t="s">
        <v>310</v>
      </c>
      <c r="L14" t="s">
        <v>310</v>
      </c>
      <c r="M14" t="s">
        <v>310</v>
      </c>
    </row>
    <row r="15" spans="1:14" s="190" customFormat="1" ht="15.95">
      <c r="A15" s="561" t="s">
        <v>311</v>
      </c>
      <c r="B15" s="561"/>
      <c r="C15" s="190" t="s">
        <v>310</v>
      </c>
      <c r="D15" s="190" t="s">
        <v>310</v>
      </c>
      <c r="E15" s="190" t="s">
        <v>310</v>
      </c>
      <c r="F15" s="190" t="s">
        <v>310</v>
      </c>
      <c r="G15" s="190" t="s">
        <v>310</v>
      </c>
      <c r="H15" s="190" t="s">
        <v>310</v>
      </c>
      <c r="I15" s="190" t="s">
        <v>310</v>
      </c>
      <c r="J15" s="190" t="s">
        <v>310</v>
      </c>
      <c r="K15" s="190" t="s">
        <v>310</v>
      </c>
      <c r="L15" s="190" t="s">
        <v>310</v>
      </c>
      <c r="M15" s="190" t="s">
        <v>310</v>
      </c>
    </row>
    <row r="16" spans="1:14" ht="15.95">
      <c r="A16" s="1"/>
      <c r="B16" s="1"/>
    </row>
    <row r="17" spans="1:8" ht="15.95">
      <c r="A17" s="1"/>
      <c r="B17" s="1"/>
    </row>
    <row r="18" spans="1:8" ht="17.100000000000001" thickBot="1">
      <c r="A18" s="1"/>
      <c r="B18" s="1"/>
    </row>
    <row r="19" spans="1:8" ht="89.1" customHeight="1">
      <c r="A19" s="1"/>
      <c r="B19" s="568" t="s">
        <v>312</v>
      </c>
      <c r="C19" s="569"/>
      <c r="D19" s="569"/>
      <c r="E19" s="569"/>
      <c r="F19" s="569"/>
      <c r="G19" s="569"/>
      <c r="H19" s="570"/>
    </row>
    <row r="20" spans="1:8" ht="89.1" customHeight="1">
      <c r="A20" s="1"/>
      <c r="B20" s="344" t="s">
        <v>313</v>
      </c>
      <c r="C20" s="574" t="s">
        <v>314</v>
      </c>
      <c r="D20" s="575"/>
      <c r="E20" s="575"/>
      <c r="F20" s="575"/>
      <c r="G20" s="575"/>
      <c r="H20" s="576"/>
    </row>
    <row r="21" spans="1:8" ht="61.5" customHeight="1">
      <c r="B21" s="572" t="s">
        <v>315</v>
      </c>
      <c r="C21" s="562" t="s">
        <v>316</v>
      </c>
      <c r="D21" s="563"/>
      <c r="E21" s="563"/>
      <c r="F21" s="563"/>
      <c r="G21" s="563"/>
      <c r="H21" s="564"/>
    </row>
    <row r="22" spans="1:8" ht="53.1" customHeight="1">
      <c r="B22" s="573"/>
      <c r="C22" s="553" t="s">
        <v>317</v>
      </c>
      <c r="D22" s="554"/>
      <c r="E22" s="554"/>
      <c r="F22" s="554"/>
      <c r="G22" s="554"/>
      <c r="H22" s="555"/>
    </row>
    <row r="23" spans="1:8" ht="30.75" customHeight="1">
      <c r="B23" s="571" t="s">
        <v>318</v>
      </c>
      <c r="C23" s="565" t="s">
        <v>319</v>
      </c>
      <c r="D23" s="566"/>
      <c r="E23" s="566"/>
      <c r="F23" s="566"/>
      <c r="G23" s="566"/>
      <c r="H23" s="567"/>
    </row>
    <row r="24" spans="1:8" ht="57" customHeight="1" thickBot="1">
      <c r="B24" s="560"/>
      <c r="C24" s="556" t="s">
        <v>320</v>
      </c>
      <c r="D24" s="557"/>
      <c r="E24" s="557"/>
      <c r="F24" s="557"/>
      <c r="G24" s="557"/>
      <c r="H24" s="558"/>
    </row>
    <row r="25" spans="1:8" ht="46.5" customHeight="1">
      <c r="B25" s="559" t="s">
        <v>302</v>
      </c>
      <c r="C25" s="553" t="s">
        <v>321</v>
      </c>
      <c r="D25" s="554"/>
      <c r="E25" s="554"/>
      <c r="F25" s="554"/>
      <c r="G25" s="554"/>
      <c r="H25" s="555"/>
    </row>
    <row r="26" spans="1:8" ht="46.5" customHeight="1" thickBot="1">
      <c r="B26" s="560"/>
      <c r="C26" s="556"/>
      <c r="D26" s="557"/>
      <c r="E26" s="557"/>
      <c r="F26" s="557"/>
      <c r="G26" s="557"/>
      <c r="H26" s="558"/>
    </row>
    <row r="27" spans="1:8" ht="15.95"/>
  </sheetData>
  <mergeCells count="13">
    <mergeCell ref="C25:H26"/>
    <mergeCell ref="B25:B26"/>
    <mergeCell ref="A4:B4"/>
    <mergeCell ref="A15:B15"/>
    <mergeCell ref="A1:N1"/>
    <mergeCell ref="C21:H21"/>
    <mergeCell ref="C22:H22"/>
    <mergeCell ref="C23:H23"/>
    <mergeCell ref="B19:H19"/>
    <mergeCell ref="B23:B24"/>
    <mergeCell ref="B21:B22"/>
    <mergeCell ref="C24:H24"/>
    <mergeCell ref="C20:H20"/>
  </mergeCells>
  <conditionalFormatting sqref="B23 B25 B20:B21">
    <cfRule type="iconSet" priority="258">
      <iconSet iconSet="3Arrows">
        <cfvo type="percent" val="0"/>
        <cfvo type="percent" val="33"/>
        <cfvo type="percent" val="67"/>
      </iconSet>
    </cfRule>
    <cfRule type="iconSet" priority="259">
      <iconSet iconSet="3Symbols2">
        <cfvo type="percent" val="0"/>
        <cfvo type="percent" val="33"/>
        <cfvo type="percent" val="67"/>
      </iconSet>
    </cfRule>
  </conditionalFormatting>
  <conditionalFormatting sqref="C5">
    <cfRule type="expression" dxfId="169" priority="365">
      <formula>$C5="To some extent"</formula>
    </cfRule>
    <cfRule type="expression" dxfId="168" priority="366">
      <formula>$C$5="Fully achieved"</formula>
    </cfRule>
    <cfRule type="expression" dxfId="167" priority="328">
      <formula>$C$5="Not at all"</formula>
    </cfRule>
  </conditionalFormatting>
  <conditionalFormatting sqref="C6">
    <cfRule type="expression" dxfId="166" priority="362">
      <formula>$C6="Not at all"</formula>
    </cfRule>
    <cfRule type="expression" dxfId="165" priority="329">
      <formula>$C$6="To some extent"</formula>
    </cfRule>
    <cfRule type="expression" dxfId="164" priority="324">
      <formula>$C$6="Fully achieved"</formula>
    </cfRule>
  </conditionalFormatting>
  <conditionalFormatting sqref="C7">
    <cfRule type="expression" dxfId="163" priority="256">
      <formula>$C$7="Fully achieved"</formula>
    </cfRule>
    <cfRule type="expression" dxfId="162" priority="327">
      <formula>$C$7="Not at all"</formula>
    </cfRule>
    <cfRule type="expression" dxfId="161" priority="326">
      <formula>$C$7="To some extent"</formula>
    </cfRule>
  </conditionalFormatting>
  <conditionalFormatting sqref="C8">
    <cfRule type="expression" dxfId="160" priority="154">
      <formula>$C$8="To some extent"</formula>
    </cfRule>
    <cfRule type="expression" dxfId="159" priority="255">
      <formula>$C$8="Fully achieved"</formula>
    </cfRule>
    <cfRule type="expression" dxfId="158" priority="77">
      <formula>$C$8="Not at all"</formula>
    </cfRule>
  </conditionalFormatting>
  <conditionalFormatting sqref="C9">
    <cfRule type="expression" dxfId="157" priority="153">
      <formula>$C$9="To some extent"</formula>
    </cfRule>
    <cfRule type="expression" dxfId="156" priority="254">
      <formula>$C$9="Fully achieved"</formula>
    </cfRule>
    <cfRule type="expression" dxfId="155" priority="66">
      <formula>$C$9="Not at all"</formula>
    </cfRule>
  </conditionalFormatting>
  <conditionalFormatting sqref="C10">
    <cfRule type="expression" dxfId="154" priority="253">
      <formula>$C$10="Fully achieved"</formula>
    </cfRule>
    <cfRule type="expression" dxfId="153" priority="132">
      <formula>$C$10="To some extent"</formula>
    </cfRule>
    <cfRule type="expression" dxfId="152" priority="55">
      <formula>$C$10="Not at all"</formula>
    </cfRule>
  </conditionalFormatting>
  <conditionalFormatting sqref="C11">
    <cfRule type="expression" dxfId="151" priority="131">
      <formula>$C$11="To some extent"</formula>
    </cfRule>
    <cfRule type="expression" dxfId="150" priority="252">
      <formula>$C$11="Fully achieved"</formula>
    </cfRule>
    <cfRule type="expression" dxfId="149" priority="44">
      <formula>$C$11="Not at all"</formula>
    </cfRule>
  </conditionalFormatting>
  <conditionalFormatting sqref="C12">
    <cfRule type="expression" dxfId="148" priority="33">
      <formula>$C$12="Not at all"</formula>
    </cfRule>
    <cfRule type="expression" dxfId="147" priority="251">
      <formula>$C$12="Fully achieved"</formula>
    </cfRule>
    <cfRule type="expression" dxfId="146" priority="110">
      <formula>$C$12="To some extent"</formula>
    </cfRule>
  </conditionalFormatting>
  <conditionalFormatting sqref="C13">
    <cfRule type="expression" dxfId="145" priority="99">
      <formula>$C$13="To some extent"</formula>
    </cfRule>
    <cfRule type="expression" dxfId="144" priority="22">
      <formula>$C$13="Not at all"</formula>
    </cfRule>
    <cfRule type="expression" dxfId="143" priority="250">
      <formula>$C$13="Fully achieved"</formula>
    </cfRule>
  </conditionalFormatting>
  <conditionalFormatting sqref="C14">
    <cfRule type="expression" dxfId="142" priority="11">
      <formula>$C$14="Not at all"</formula>
    </cfRule>
    <cfRule type="expression" dxfId="141" priority="88">
      <formula>$C$14="To some extent"</formula>
    </cfRule>
    <cfRule type="expression" dxfId="140" priority="257">
      <formula>$C$14="Fully achieved"</formula>
    </cfRule>
  </conditionalFormatting>
  <conditionalFormatting sqref="C15">
    <cfRule type="expression" dxfId="139" priority="240">
      <formula>$C$15="No"</formula>
    </cfRule>
    <cfRule type="expression" dxfId="138" priority="241">
      <formula>$C$15="Yes"</formula>
    </cfRule>
  </conditionalFormatting>
  <conditionalFormatting sqref="C20:C25">
    <cfRule type="iconSet" priority="260">
      <iconSet iconSet="3Arrows">
        <cfvo type="percent" val="0"/>
        <cfvo type="percent" val="33"/>
        <cfvo type="percent" val="67"/>
      </iconSet>
    </cfRule>
    <cfRule type="iconSet" priority="261">
      <iconSet iconSet="3Symbols2">
        <cfvo type="percent" val="0"/>
        <cfvo type="percent" val="33"/>
        <cfvo type="percent" val="67"/>
      </iconSet>
    </cfRule>
  </conditionalFormatting>
  <conditionalFormatting sqref="D5">
    <cfRule type="expression" dxfId="137" priority="292">
      <formula>$D5="To some extent"</formula>
    </cfRule>
    <cfRule type="expression" dxfId="136" priority="323">
      <formula>$D$5="Fully achieved"</formula>
    </cfRule>
    <cfRule type="expression" dxfId="135" priority="361">
      <formula>$D5="Not at all"</formula>
    </cfRule>
  </conditionalFormatting>
  <conditionalFormatting sqref="D6">
    <cfRule type="expression" dxfId="134" priority="291">
      <formula>$D$6="To some extent"</formula>
    </cfRule>
    <cfRule type="expression" dxfId="133" priority="322">
      <formula>$D$6="Fully achieved"</formula>
    </cfRule>
    <cfRule type="expression" dxfId="132" priority="358">
      <formula>$D$6="Not at all"</formula>
    </cfRule>
  </conditionalFormatting>
  <conditionalFormatting sqref="D7">
    <cfRule type="expression" dxfId="131" priority="290">
      <formula>$D$7="To some extent"</formula>
    </cfRule>
    <cfRule type="expression" dxfId="130" priority="321">
      <formula>$D$7="Fully achieved"</formula>
    </cfRule>
    <cfRule type="expression" dxfId="129" priority="359">
      <formula>$D$7="Not at all"</formula>
    </cfRule>
  </conditionalFormatting>
  <conditionalFormatting sqref="D8">
    <cfRule type="expression" dxfId="128" priority="249">
      <formula>$D$8="Fully achieved"</formula>
    </cfRule>
    <cfRule type="expression" dxfId="127" priority="152">
      <formula>$D$8="To some extent"</formula>
    </cfRule>
    <cfRule type="expression" dxfId="126" priority="76">
      <formula>$D$8="Not at all"</formula>
    </cfRule>
  </conditionalFormatting>
  <conditionalFormatting sqref="D9">
    <cfRule type="expression" dxfId="125" priority="142">
      <formula>$D$9="To some extent"</formula>
    </cfRule>
    <cfRule type="expression" dxfId="124" priority="65">
      <formula>$D$9="Not at all"</formula>
    </cfRule>
    <cfRule type="expression" dxfId="123" priority="248">
      <formula>$D$9="Fully achieved"</formula>
    </cfRule>
  </conditionalFormatting>
  <conditionalFormatting sqref="D10">
    <cfRule type="expression" dxfId="122" priority="130">
      <formula>$D$10="To some extent"</formula>
    </cfRule>
    <cfRule type="expression" dxfId="121" priority="54">
      <formula>$D$10="Not at all"</formula>
    </cfRule>
    <cfRule type="expression" dxfId="120" priority="247">
      <formula>$D$10="Fully achieved"</formula>
    </cfRule>
  </conditionalFormatting>
  <conditionalFormatting sqref="D11">
    <cfRule type="expression" dxfId="119" priority="120">
      <formula>$D$11="To some extent"</formula>
    </cfRule>
    <cfRule type="expression" dxfId="118" priority="43">
      <formula>$D$11="Not at all"</formula>
    </cfRule>
    <cfRule type="expression" dxfId="117" priority="246">
      <formula>$D$11="Fully achieved"</formula>
    </cfRule>
  </conditionalFormatting>
  <conditionalFormatting sqref="D12">
    <cfRule type="expression" dxfId="116" priority="109">
      <formula>$D$12="To some extent"</formula>
    </cfRule>
    <cfRule type="expression" dxfId="115" priority="32">
      <formula>$D$12="Not at all"</formula>
    </cfRule>
    <cfRule type="expression" dxfId="114" priority="245">
      <formula>$D$12="Fully achieved"</formula>
    </cfRule>
  </conditionalFormatting>
  <conditionalFormatting sqref="D13">
    <cfRule type="expression" dxfId="113" priority="98">
      <formula>$D$13="To some extent"</formula>
    </cfRule>
    <cfRule type="expression" dxfId="112" priority="21">
      <formula>$D$13="Not at all"</formula>
    </cfRule>
    <cfRule type="expression" dxfId="111" priority="244">
      <formula>$D$13="Fully achieved"</formula>
    </cfRule>
  </conditionalFormatting>
  <conditionalFormatting sqref="D14">
    <cfRule type="expression" dxfId="110" priority="10">
      <formula>$D$14="Not at all"</formula>
    </cfRule>
    <cfRule type="expression" dxfId="109" priority="87">
      <formula>$D$14="To some extent"</formula>
    </cfRule>
    <cfRule type="expression" dxfId="108" priority="243">
      <formula>$D$14="Fully achieved"</formula>
    </cfRule>
  </conditionalFormatting>
  <conditionalFormatting sqref="D15">
    <cfRule type="expression" dxfId="107" priority="227">
      <formula>$D$15="Yes"</formula>
    </cfRule>
    <cfRule type="expression" dxfId="106" priority="226">
      <formula>$D$15="No"</formula>
    </cfRule>
  </conditionalFormatting>
  <conditionalFormatting sqref="E5">
    <cfRule type="expression" dxfId="105" priority="289">
      <formula>$E$5="To some extent"</formula>
    </cfRule>
    <cfRule type="expression" dxfId="104" priority="320">
      <formula>$E$5="Fully achieved"</formula>
    </cfRule>
    <cfRule type="expression" dxfId="103" priority="357">
      <formula>$E$5="Not at all"</formula>
    </cfRule>
  </conditionalFormatting>
  <conditionalFormatting sqref="E6">
    <cfRule type="expression" dxfId="102" priority="288">
      <formula>$E$6="To some extent"</formula>
    </cfRule>
    <cfRule type="expression" dxfId="101" priority="319">
      <formula>$E$6="Fully achieved"</formula>
    </cfRule>
    <cfRule type="expression" dxfId="100" priority="356">
      <formula>$E$6="Not at all"</formula>
    </cfRule>
  </conditionalFormatting>
  <conditionalFormatting sqref="E7">
    <cfRule type="expression" dxfId="99" priority="318">
      <formula>$E$7="Fully achieved"</formula>
    </cfRule>
    <cfRule type="expression" dxfId="98" priority="287">
      <formula>$E$7="To some extent"</formula>
    </cfRule>
    <cfRule type="expression" dxfId="97" priority="355">
      <formula>$E$7="Not at all"</formula>
    </cfRule>
  </conditionalFormatting>
  <conditionalFormatting sqref="E8">
    <cfRule type="expression" dxfId="96" priority="242">
      <formula>$E$8="Fully achieved"</formula>
    </cfRule>
    <cfRule type="expression" dxfId="95" priority="75">
      <formula>$E$8="Not at all"</formula>
    </cfRule>
    <cfRule type="expression" dxfId="94" priority="151">
      <formula>$E$8="To some extent"</formula>
    </cfRule>
  </conditionalFormatting>
  <conditionalFormatting sqref="E9">
    <cfRule type="expression" dxfId="93" priority="239">
      <formula>$E$9="Fully achieved"</formula>
    </cfRule>
    <cfRule type="expression" dxfId="92" priority="64">
      <formula>$E$9="Not at all"</formula>
    </cfRule>
    <cfRule type="expression" dxfId="91" priority="141">
      <formula>$E$9="To some extent"</formula>
    </cfRule>
  </conditionalFormatting>
  <conditionalFormatting sqref="E10">
    <cfRule type="expression" dxfId="90" priority="238">
      <formula>$E$10="Fully achieved"</formula>
    </cfRule>
    <cfRule type="expression" dxfId="89" priority="53">
      <formula>$E$10="Not at all"</formula>
    </cfRule>
    <cfRule type="expression" dxfId="88" priority="129">
      <formula>$E$10="To some extent"</formula>
    </cfRule>
  </conditionalFormatting>
  <conditionalFormatting sqref="E11">
    <cfRule type="expression" dxfId="87" priority="237">
      <formula>$E$11="Fully achieved"</formula>
    </cfRule>
    <cfRule type="expression" dxfId="86" priority="42">
      <formula>$E$11="Not at all"</formula>
    </cfRule>
    <cfRule type="expression" dxfId="85" priority="119">
      <formula>$E$11="To some extent"</formula>
    </cfRule>
  </conditionalFormatting>
  <conditionalFormatting sqref="E12">
    <cfRule type="expression" dxfId="84" priority="31">
      <formula>$E$12="Not at all"</formula>
    </cfRule>
    <cfRule type="expression" dxfId="83" priority="236">
      <formula>$E$12="Fully achieved"</formula>
    </cfRule>
    <cfRule type="expression" dxfId="82" priority="108">
      <formula>$E$12="To some extent"</formula>
    </cfRule>
  </conditionalFormatting>
  <conditionalFormatting sqref="E13">
    <cfRule type="expression" dxfId="81" priority="97">
      <formula>$E$13="To some extent"</formula>
    </cfRule>
    <cfRule type="expression" dxfId="80" priority="20">
      <formula>$E$13="Not at all"</formula>
    </cfRule>
  </conditionalFormatting>
  <conditionalFormatting sqref="E13:E14">
    <cfRule type="expression" dxfId="79" priority="155">
      <formula>E13="Fully achieved"</formula>
    </cfRule>
  </conditionalFormatting>
  <conditionalFormatting sqref="E14">
    <cfRule type="expression" dxfId="78" priority="9">
      <formula>$E$14="Not at all"</formula>
    </cfRule>
    <cfRule type="expression" dxfId="77" priority="86">
      <formula>$E$14="To some extent"</formula>
    </cfRule>
  </conditionalFormatting>
  <conditionalFormatting sqref="E15:M15">
    <cfRule type="expression" dxfId="76" priority="229">
      <formula>$E$15="No"</formula>
    </cfRule>
    <cfRule type="expression" dxfId="75" priority="228">
      <formula>$E$15="Yes"</formula>
    </cfRule>
  </conditionalFormatting>
  <conditionalFormatting sqref="F5">
    <cfRule type="expression" dxfId="74" priority="286">
      <formula>$F$5="To some extent"</formula>
    </cfRule>
    <cfRule type="expression" dxfId="73" priority="317">
      <formula>$F$5="Fully achieved"</formula>
    </cfRule>
    <cfRule type="expression" dxfId="72" priority="354">
      <formula>$F$5="Not at all"</formula>
    </cfRule>
  </conditionalFormatting>
  <conditionalFormatting sqref="F6">
    <cfRule type="expression" dxfId="71" priority="316">
      <formula>$F$6="Fully achieved"</formula>
    </cfRule>
    <cfRule type="expression" dxfId="70" priority="353">
      <formula>$F$6="Not at all"</formula>
    </cfRule>
    <cfRule type="expression" dxfId="69" priority="285">
      <formula>$F$6="To some extent"</formula>
    </cfRule>
  </conditionalFormatting>
  <conditionalFormatting sqref="F7">
    <cfRule type="expression" dxfId="68" priority="352">
      <formula>$F$7="Not at all"</formula>
    </cfRule>
    <cfRule type="expression" dxfId="67" priority="281">
      <formula>$F$7="To some extent"</formula>
    </cfRule>
    <cfRule type="expression" dxfId="66" priority="315">
      <formula>$F$7="Fully achieved"</formula>
    </cfRule>
  </conditionalFormatting>
  <conditionalFormatting sqref="F8:F14">
    <cfRule type="expression" dxfId="65" priority="234">
      <formula>$F$8="Fully achieved"</formula>
    </cfRule>
    <cfRule type="expression" dxfId="64" priority="150">
      <formula>$F$8="To some extent"</formula>
    </cfRule>
    <cfRule type="expression" dxfId="63" priority="74">
      <formula>$F$8="Not at all"</formula>
    </cfRule>
  </conditionalFormatting>
  <conditionalFormatting sqref="G5">
    <cfRule type="expression" dxfId="62" priority="351">
      <formula>$G$5="Not at all"</formula>
    </cfRule>
    <cfRule type="expression" dxfId="61" priority="283">
      <formula>$G$5="To some extent"</formula>
    </cfRule>
    <cfRule type="expression" dxfId="60" priority="314">
      <formula>$G$5="Fully achieved"</formula>
    </cfRule>
  </conditionalFormatting>
  <conditionalFormatting sqref="G6">
    <cfRule type="expression" dxfId="59" priority="350">
      <formula>$G$6="Not at all"</formula>
    </cfRule>
    <cfRule type="expression" dxfId="58" priority="282">
      <formula>$G$6="To some extent"</formula>
    </cfRule>
    <cfRule type="expression" dxfId="57" priority="313">
      <formula>$G$6="Fully achieved"</formula>
    </cfRule>
  </conditionalFormatting>
  <conditionalFormatting sqref="G7:G14">
    <cfRule type="expression" dxfId="56" priority="349">
      <formula>$G$7="Not at all"</formula>
    </cfRule>
    <cfRule type="expression" dxfId="55" priority="262">
      <formula>$G$7="To some extent"</formula>
    </cfRule>
    <cfRule type="expression" dxfId="54" priority="312">
      <formula>$G$7="Fully achieved"</formula>
    </cfRule>
  </conditionalFormatting>
  <conditionalFormatting sqref="H5">
    <cfRule type="expression" dxfId="53" priority="311">
      <formula>$H$5="Fully achieved"</formula>
    </cfRule>
    <cfRule type="expression" dxfId="52" priority="280">
      <formula>$H$5="To some extent"</formula>
    </cfRule>
    <cfRule type="expression" dxfId="51" priority="348">
      <formula>$H$5="Not at all"</formula>
    </cfRule>
  </conditionalFormatting>
  <conditionalFormatting sqref="H6">
    <cfRule type="expression" dxfId="50" priority="279">
      <formula>$H$6="To some extent"</formula>
    </cfRule>
    <cfRule type="expression" dxfId="49" priority="310">
      <formula>$H$6="Fully achieved"</formula>
    </cfRule>
    <cfRule type="expression" dxfId="48" priority="347">
      <formula>$H$6="Not at all"</formula>
    </cfRule>
  </conditionalFormatting>
  <conditionalFormatting sqref="H7:H14">
    <cfRule type="expression" dxfId="47" priority="309">
      <formula>$H$7="Fully achieved"</formula>
    </cfRule>
    <cfRule type="expression" dxfId="46" priority="346">
      <formula>$H$7="Not at all"</formula>
    </cfRule>
    <cfRule type="expression" dxfId="45" priority="278">
      <formula>$H$7="To some extent"</formula>
    </cfRule>
  </conditionalFormatting>
  <conditionalFormatting sqref="I5">
    <cfRule type="expression" dxfId="44" priority="308">
      <formula>$I$5="Fully achieved"</formula>
    </cfRule>
    <cfRule type="expression" dxfId="43" priority="345">
      <formula>$I$5="Not at all"</formula>
    </cfRule>
    <cfRule type="expression" dxfId="42" priority="277">
      <formula>$I$5="To some extent"</formula>
    </cfRule>
  </conditionalFormatting>
  <conditionalFormatting sqref="I6">
    <cfRule type="expression" dxfId="41" priority="307">
      <formula>$I$6="Fully achieved"</formula>
    </cfRule>
    <cfRule type="expression" dxfId="40" priority="342">
      <formula>$I$6="Not at all"</formula>
    </cfRule>
    <cfRule type="expression" dxfId="39" priority="276">
      <formula>$I$6="To some extent"</formula>
    </cfRule>
  </conditionalFormatting>
  <conditionalFormatting sqref="I7:I14">
    <cfRule type="expression" dxfId="38" priority="306">
      <formula>$I$7="Fully achieved"</formula>
    </cfRule>
    <cfRule type="expression" dxfId="37" priority="275">
      <formula>$I$7="To some extent"</formula>
    </cfRule>
    <cfRule type="expression" dxfId="36" priority="343">
      <formula>$I$7="Not at all"</formula>
    </cfRule>
  </conditionalFormatting>
  <conditionalFormatting sqref="J5">
    <cfRule type="expression" dxfId="35" priority="341">
      <formula>$J$5="Not at all"</formula>
    </cfRule>
    <cfRule type="expression" dxfId="34" priority="274">
      <formula>$J$5="To some extent"</formula>
    </cfRule>
    <cfRule type="expression" dxfId="33" priority="305">
      <formula>$J$5="Fully achieved"</formula>
    </cfRule>
  </conditionalFormatting>
  <conditionalFormatting sqref="J6">
    <cfRule type="expression" dxfId="32" priority="273">
      <formula>$J$6="To some extent"</formula>
    </cfRule>
    <cfRule type="expression" dxfId="31" priority="340">
      <formula>$J$6="Not at all"</formula>
    </cfRule>
    <cfRule type="expression" dxfId="30" priority="302">
      <formula>$J$6="Fully achieved"</formula>
    </cfRule>
  </conditionalFormatting>
  <conditionalFormatting sqref="J7:J14">
    <cfRule type="expression" dxfId="29" priority="272">
      <formula>$J$7="To some extent"</formula>
    </cfRule>
    <cfRule type="expression" dxfId="28" priority="339">
      <formula>$J$7="Not at all"</formula>
    </cfRule>
    <cfRule type="expression" dxfId="27" priority="301">
      <formula>$J$7="Fully achieved"</formula>
    </cfRule>
  </conditionalFormatting>
  <conditionalFormatting sqref="K5">
    <cfRule type="expression" dxfId="26" priority="271">
      <formula>$K$5="To some extent"</formula>
    </cfRule>
    <cfRule type="expression" dxfId="25" priority="338">
      <formula>$K$5="Not at all"</formula>
    </cfRule>
    <cfRule type="expression" dxfId="24" priority="300">
      <formula>$K$5="Fully achieved"</formula>
    </cfRule>
  </conditionalFormatting>
  <conditionalFormatting sqref="K6">
    <cfRule type="expression" dxfId="23" priority="270">
      <formula>$K$6="To some extent"</formula>
    </cfRule>
    <cfRule type="expression" dxfId="22" priority="337">
      <formula>$K$6="Not at all"</formula>
    </cfRule>
    <cfRule type="expression" dxfId="21" priority="299">
      <formula>$K$6="Fully achieved"</formula>
    </cfRule>
  </conditionalFormatting>
  <conditionalFormatting sqref="K7:K14">
    <cfRule type="expression" dxfId="20" priority="269">
      <formula>$K$7="To some extent"</formula>
    </cfRule>
    <cfRule type="expression" dxfId="19" priority="298">
      <formula>$K7="Fully achieved"</formula>
    </cfRule>
    <cfRule type="expression" dxfId="18" priority="336">
      <formula>$K$7="Not at all"</formula>
    </cfRule>
  </conditionalFormatting>
  <conditionalFormatting sqref="L5">
    <cfRule type="expression" dxfId="17" priority="297">
      <formula>$L$5="Fully achieved"</formula>
    </cfRule>
    <cfRule type="expression" dxfId="16" priority="335">
      <formula>$L$5="Not at all"</formula>
    </cfRule>
    <cfRule type="expression" dxfId="15" priority="268">
      <formula>$L$5="To some extent"</formula>
    </cfRule>
  </conditionalFormatting>
  <conditionalFormatting sqref="L6">
    <cfRule type="expression" dxfId="14" priority="296">
      <formula>$L$6="Fully achieved"</formula>
    </cfRule>
    <cfRule type="expression" dxfId="13" priority="334">
      <formula>$L$6="Not at all"</formula>
    </cfRule>
    <cfRule type="expression" dxfId="12" priority="267">
      <formula>$L$6="To some extent"</formula>
    </cfRule>
  </conditionalFormatting>
  <conditionalFormatting sqref="L7:L14">
    <cfRule type="expression" dxfId="11" priority="303">
      <formula>$L$7="Fully achieved"</formula>
    </cfRule>
    <cfRule type="expression" dxfId="10" priority="266">
      <formula>$L$7="To some extent"</formula>
    </cfRule>
    <cfRule type="expression" dxfId="9" priority="304">
      <formula>$L7="Not at all"</formula>
    </cfRule>
  </conditionalFormatting>
  <conditionalFormatting sqref="M5">
    <cfRule type="expression" dxfId="8" priority="293">
      <formula>$M$5="Fully achieved"</formula>
    </cfRule>
    <cfRule type="expression" dxfId="7" priority="332">
      <formula>$M$5="Not at all"</formula>
    </cfRule>
    <cfRule type="expression" dxfId="6" priority="265">
      <formula>$M$5="To some extent"</formula>
    </cfRule>
  </conditionalFormatting>
  <conditionalFormatting sqref="M6">
    <cfRule type="expression" dxfId="5" priority="294">
      <formula>$M$6="Fully achieved"</formula>
    </cfRule>
    <cfRule type="expression" dxfId="4" priority="331">
      <formula>$M$6="Not at all"</formula>
    </cfRule>
    <cfRule type="expression" dxfId="3" priority="264">
      <formula>$M$6="To some extent"</formula>
    </cfRule>
  </conditionalFormatting>
  <conditionalFormatting sqref="M7:M14">
    <cfRule type="expression" dxfId="2" priority="295">
      <formula>$M7="Fully achieved"</formula>
    </cfRule>
    <cfRule type="expression" dxfId="1" priority="263">
      <formula>$M$7="To some extent"</formula>
    </cfRule>
    <cfRule type="expression" dxfId="0" priority="330">
      <formula>$M$7="Not at all"</formula>
    </cfRule>
  </conditionalFormatting>
  <dataValidations count="2">
    <dataValidation type="list" showInputMessage="1" showErrorMessage="1" sqref="C5:M14" xr:uid="{9F2DC5BB-BE90-41B2-B1A1-89C806F93053}">
      <formula1>"Select, Fully achieved, To some extent, Not at all, N/A"</formula1>
    </dataValidation>
    <dataValidation type="list" allowBlank="1" showInputMessage="1" showErrorMessage="1" sqref="C15:M15" xr:uid="{D3F8BB88-F285-4804-97F6-4496247DE5B6}">
      <formula1>"Select, Yes, 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15466-AA4D-5643-B21D-829D26C317C5}">
  <dimension ref="A1:AD278"/>
  <sheetViews>
    <sheetView zoomScale="13" zoomScaleNormal="80" workbookViewId="0">
      <selection activeCell="Z20" sqref="Z20"/>
    </sheetView>
  </sheetViews>
  <sheetFormatPr defaultColWidth="10.875" defaultRowHeight="15.95"/>
  <cols>
    <col min="1" max="1" width="10.875" style="1"/>
    <col min="2" max="2" width="47.5" style="1" customWidth="1"/>
    <col min="3" max="3" width="59" style="11" customWidth="1"/>
    <col min="4" max="4" width="33.375" style="1" customWidth="1"/>
    <col min="5" max="5" width="40.375" style="1" customWidth="1"/>
    <col min="6" max="6" width="58.375" style="1" customWidth="1"/>
    <col min="7" max="7" width="52" style="1" customWidth="1"/>
    <col min="8" max="8" width="18.375" style="1" customWidth="1"/>
    <col min="9" max="9" width="10.875" style="1" customWidth="1"/>
    <col min="10" max="10" width="18.875" style="1" customWidth="1"/>
    <col min="11" max="11" width="21" style="1" customWidth="1"/>
    <col min="12" max="12" width="28.375" style="1" customWidth="1"/>
    <col min="13" max="13" width="26.5" style="1" customWidth="1"/>
    <col min="14" max="17" width="30.875" style="1" customWidth="1"/>
    <col min="18" max="18" width="33.375" style="1" customWidth="1"/>
    <col min="19" max="19" width="21.875" style="1" customWidth="1"/>
    <col min="20" max="20" width="9.375" style="1" customWidth="1"/>
    <col min="21" max="16384" width="10.875" style="1"/>
  </cols>
  <sheetData>
    <row r="1" spans="1:30">
      <c r="A1" s="584" t="s">
        <v>322</v>
      </c>
      <c r="B1" s="584"/>
      <c r="C1" s="584"/>
      <c r="D1" s="584"/>
      <c r="E1" s="584"/>
      <c r="F1" s="584"/>
      <c r="G1" s="584"/>
      <c r="H1" s="584"/>
      <c r="I1" s="584"/>
      <c r="J1" s="584"/>
      <c r="K1" s="584"/>
      <c r="L1" s="584"/>
      <c r="M1" s="584"/>
      <c r="N1" s="584"/>
      <c r="O1" s="584"/>
      <c r="P1" s="584"/>
      <c r="Q1" s="584"/>
      <c r="R1" s="584"/>
      <c r="S1" s="584"/>
      <c r="V1" s="577" t="s">
        <v>323</v>
      </c>
      <c r="W1" s="578"/>
      <c r="X1" s="578"/>
      <c r="Y1" s="578"/>
      <c r="Z1" s="578"/>
      <c r="AA1" s="578"/>
      <c r="AB1" s="578"/>
      <c r="AC1" s="578"/>
      <c r="AD1" s="578"/>
    </row>
    <row r="2" spans="1:30">
      <c r="A2" s="584"/>
      <c r="B2" s="584"/>
      <c r="C2" s="584"/>
      <c r="D2" s="584"/>
      <c r="E2" s="584"/>
      <c r="F2" s="584"/>
      <c r="G2" s="584"/>
      <c r="H2" s="584"/>
      <c r="I2" s="584"/>
      <c r="J2" s="584"/>
      <c r="K2" s="584"/>
      <c r="L2" s="584"/>
      <c r="M2" s="584"/>
      <c r="N2" s="584"/>
      <c r="O2" s="584"/>
      <c r="P2" s="584"/>
      <c r="Q2" s="584"/>
      <c r="R2" s="584"/>
      <c r="S2" s="584"/>
      <c r="V2" s="578"/>
      <c r="W2" s="578"/>
      <c r="X2" s="578"/>
      <c r="Y2" s="578"/>
      <c r="Z2" s="578"/>
      <c r="AA2" s="578"/>
      <c r="AB2" s="578"/>
      <c r="AC2" s="578"/>
      <c r="AD2" s="578"/>
    </row>
    <row r="3" spans="1:30">
      <c r="A3" s="584"/>
      <c r="B3" s="584"/>
      <c r="C3" s="584"/>
      <c r="D3" s="584"/>
      <c r="E3" s="584"/>
      <c r="F3" s="584"/>
      <c r="G3" s="584"/>
      <c r="H3" s="584"/>
      <c r="I3" s="584"/>
      <c r="J3" s="584"/>
      <c r="K3" s="584"/>
      <c r="L3" s="584"/>
      <c r="M3" s="584"/>
      <c r="N3" s="584"/>
      <c r="O3" s="584"/>
      <c r="P3" s="584"/>
      <c r="Q3" s="584"/>
      <c r="R3" s="584"/>
      <c r="S3" s="584"/>
      <c r="V3" s="578"/>
      <c r="W3" s="578"/>
      <c r="X3" s="578"/>
      <c r="Y3" s="578"/>
      <c r="Z3" s="578"/>
      <c r="AA3" s="578"/>
      <c r="AB3" s="578"/>
      <c r="AC3" s="578"/>
      <c r="AD3" s="578"/>
    </row>
    <row r="4" spans="1:30" ht="63.95" customHeight="1"/>
    <row r="5" spans="1:30" s="11" customFormat="1" ht="36" customHeight="1">
      <c r="H5" s="588" t="s">
        <v>324</v>
      </c>
      <c r="I5" s="588"/>
      <c r="J5" s="588"/>
      <c r="K5" s="588"/>
      <c r="L5" s="588"/>
    </row>
    <row r="6" spans="1:30" s="11" customFormat="1" ht="17.25" customHeight="1" thickBot="1">
      <c r="H6" s="588"/>
      <c r="I6" s="588"/>
      <c r="J6" s="588"/>
      <c r="K6" s="588"/>
      <c r="L6" s="588"/>
    </row>
    <row r="7" spans="1:30" s="11" customFormat="1" ht="57" customHeight="1">
      <c r="B7" s="371" t="s">
        <v>325</v>
      </c>
      <c r="C7" s="372" t="s">
        <v>326</v>
      </c>
      <c r="D7" s="372" t="s">
        <v>327</v>
      </c>
      <c r="E7" s="372" t="s">
        <v>328</v>
      </c>
      <c r="F7" s="372" t="s">
        <v>329</v>
      </c>
      <c r="G7" s="372" t="s">
        <v>330</v>
      </c>
      <c r="H7" s="372">
        <v>0</v>
      </c>
      <c r="I7" s="372">
        <v>25</v>
      </c>
      <c r="J7" s="372">
        <v>50</v>
      </c>
      <c r="K7" s="372">
        <v>75</v>
      </c>
      <c r="L7" s="372">
        <v>100</v>
      </c>
      <c r="M7" s="372" t="s">
        <v>331</v>
      </c>
      <c r="N7" s="372" t="s">
        <v>332</v>
      </c>
      <c r="O7" s="372" t="s">
        <v>333</v>
      </c>
      <c r="P7" s="372" t="s">
        <v>334</v>
      </c>
      <c r="Q7" s="373" t="s">
        <v>335</v>
      </c>
      <c r="R7" s="370" t="s">
        <v>336</v>
      </c>
    </row>
    <row r="8" spans="1:30" ht="100.5" customHeight="1">
      <c r="B8" s="590" t="s">
        <v>118</v>
      </c>
      <c r="C8" s="579" t="s">
        <v>337</v>
      </c>
      <c r="D8" s="321" t="s">
        <v>338</v>
      </c>
      <c r="E8" s="321" t="s">
        <v>339</v>
      </c>
      <c r="F8" s="321" t="s">
        <v>340</v>
      </c>
      <c r="G8" s="321" t="s">
        <v>341</v>
      </c>
      <c r="H8" s="321" t="s">
        <v>342</v>
      </c>
      <c r="I8" s="321"/>
      <c r="J8" s="321" t="s">
        <v>343</v>
      </c>
      <c r="K8" s="321"/>
      <c r="L8" s="321" t="s">
        <v>344</v>
      </c>
      <c r="M8" s="321">
        <v>100</v>
      </c>
      <c r="N8" s="321" t="s">
        <v>345</v>
      </c>
      <c r="O8" s="321">
        <v>0</v>
      </c>
      <c r="P8" s="321">
        <f>IF('STEP4 - Financing Mechanisms'!D8="No","NO",0)</f>
        <v>0</v>
      </c>
      <c r="Q8" s="374">
        <f>O8*P8</f>
        <v>0</v>
      </c>
    </row>
    <row r="9" spans="1:30" ht="80.25" customHeight="1">
      <c r="B9" s="590"/>
      <c r="C9" s="579"/>
      <c r="D9" s="321" t="s">
        <v>346</v>
      </c>
      <c r="E9" s="321" t="s">
        <v>347</v>
      </c>
      <c r="F9" s="321" t="s">
        <v>348</v>
      </c>
      <c r="G9" s="321" t="s">
        <v>349</v>
      </c>
      <c r="H9" s="321" t="s">
        <v>350</v>
      </c>
      <c r="I9" s="321" t="s">
        <v>351</v>
      </c>
      <c r="J9" s="321" t="s">
        <v>352</v>
      </c>
      <c r="K9" s="321" t="s">
        <v>353</v>
      </c>
      <c r="L9" s="321" t="s">
        <v>354</v>
      </c>
      <c r="M9" s="321">
        <v>100</v>
      </c>
      <c r="N9" s="321" t="s">
        <v>355</v>
      </c>
      <c r="O9" s="321">
        <f>_xlfn.XLOOKUP(N9,'DO NOT TOUCH - INPUT'!D:D,'DO NOT TOUCH - INPUT'!E:E,"")</f>
        <v>2</v>
      </c>
      <c r="P9" s="321">
        <f>'STEP4 - Financing Mechanisms'!I8</f>
        <v>100</v>
      </c>
      <c r="Q9" s="374">
        <f>O9*P9</f>
        <v>200</v>
      </c>
      <c r="W9"/>
    </row>
    <row r="10" spans="1:30" ht="110.25" customHeight="1">
      <c r="B10" s="590"/>
      <c r="C10" s="579"/>
      <c r="D10" s="321" t="s">
        <v>346</v>
      </c>
      <c r="E10" s="321" t="s">
        <v>356</v>
      </c>
      <c r="F10" s="321" t="s">
        <v>357</v>
      </c>
      <c r="G10" s="321" t="s">
        <v>358</v>
      </c>
      <c r="H10" s="321" t="s">
        <v>342</v>
      </c>
      <c r="I10" s="321" t="s">
        <v>343</v>
      </c>
      <c r="J10" s="321" t="s">
        <v>359</v>
      </c>
      <c r="K10" s="321" t="s">
        <v>360</v>
      </c>
      <c r="L10" s="321" t="s">
        <v>361</v>
      </c>
      <c r="M10" s="321">
        <v>100</v>
      </c>
      <c r="N10" s="321" t="s">
        <v>355</v>
      </c>
      <c r="O10" s="321">
        <f>_xlfn.XLOOKUP(N10,'DO NOT TOUCH - INPUT'!D:D,'DO NOT TOUCH - INPUT'!E:E,"")</f>
        <v>2</v>
      </c>
      <c r="P10" s="321">
        <f>'STEP4 - Financing Mechanisms'!I9</f>
        <v>100</v>
      </c>
      <c r="Q10" s="374">
        <f>O10*P10</f>
        <v>200</v>
      </c>
      <c r="W10"/>
    </row>
    <row r="11" spans="1:30" ht="96.75" customHeight="1">
      <c r="B11" s="590"/>
      <c r="C11" s="579"/>
      <c r="D11" s="321" t="s">
        <v>362</v>
      </c>
      <c r="E11" s="321" t="s">
        <v>347</v>
      </c>
      <c r="F11" s="321" t="s">
        <v>363</v>
      </c>
      <c r="G11" s="321" t="s">
        <v>364</v>
      </c>
      <c r="H11" s="321" t="s">
        <v>350</v>
      </c>
      <c r="I11" s="321" t="s">
        <v>351</v>
      </c>
      <c r="J11" s="321" t="s">
        <v>352</v>
      </c>
      <c r="K11" s="321" t="s">
        <v>353</v>
      </c>
      <c r="L11" s="321" t="s">
        <v>354</v>
      </c>
      <c r="M11" s="321">
        <v>100</v>
      </c>
      <c r="N11" s="321" t="s">
        <v>355</v>
      </c>
      <c r="O11" s="321">
        <f>_xlfn.XLOOKUP(N11,'DO NOT TOUCH - INPUT'!D:D,'DO NOT TOUCH - INPUT'!E:E,"")</f>
        <v>2</v>
      </c>
      <c r="P11" s="321">
        <f>'STEP4 - Financing Mechanisms'!N8</f>
        <v>100</v>
      </c>
      <c r="Q11" s="374">
        <f>O11*P11</f>
        <v>200</v>
      </c>
      <c r="W11"/>
    </row>
    <row r="12" spans="1:30" ht="80.25" customHeight="1">
      <c r="B12" s="590"/>
      <c r="C12" s="579"/>
      <c r="D12" s="321" t="s">
        <v>362</v>
      </c>
      <c r="E12" s="321" t="s">
        <v>365</v>
      </c>
      <c r="F12" s="321" t="s">
        <v>366</v>
      </c>
      <c r="G12" s="368" t="s">
        <v>367</v>
      </c>
      <c r="H12" s="355" t="s">
        <v>350</v>
      </c>
      <c r="I12" s="355" t="s">
        <v>351</v>
      </c>
      <c r="J12" s="355" t="s">
        <v>352</v>
      </c>
      <c r="K12" s="355" t="s">
        <v>353</v>
      </c>
      <c r="L12" s="355" t="s">
        <v>354</v>
      </c>
      <c r="M12" s="355">
        <v>100</v>
      </c>
      <c r="N12" s="355" t="s">
        <v>368</v>
      </c>
      <c r="O12" s="321">
        <f>_xlfn.XLOOKUP(N12,'DO NOT TOUCH - INPUT'!D:D,'DO NOT TOUCH - INPUT'!E:E,"")</f>
        <v>1</v>
      </c>
      <c r="P12" s="321">
        <f>'STEP4 - Financing Mechanisms'!N9</f>
        <v>100</v>
      </c>
      <c r="Q12" s="374">
        <f>O12*P12</f>
        <v>100</v>
      </c>
      <c r="W12"/>
    </row>
    <row r="13" spans="1:30" ht="80.25" customHeight="1">
      <c r="B13" s="590"/>
      <c r="C13" s="592"/>
      <c r="D13" s="592"/>
      <c r="E13" s="592"/>
      <c r="F13" s="592"/>
      <c r="G13" s="592"/>
      <c r="H13" s="592"/>
      <c r="I13" s="592"/>
      <c r="J13" s="592"/>
      <c r="K13" s="592"/>
      <c r="L13" s="592"/>
      <c r="M13" s="592"/>
      <c r="N13" s="592"/>
      <c r="O13" s="592"/>
      <c r="P13" s="585">
        <f>IFERROR(SUM(Q8:Q12)/(SUM(O8:O12)*100),"Not Eligible")</f>
        <v>1</v>
      </c>
      <c r="Q13" s="586"/>
      <c r="W13"/>
    </row>
    <row r="14" spans="1:30" ht="102.75" customHeight="1">
      <c r="B14" s="590"/>
      <c r="C14" s="579" t="s">
        <v>369</v>
      </c>
      <c r="D14" s="321" t="s">
        <v>338</v>
      </c>
      <c r="E14" s="321" t="s">
        <v>339</v>
      </c>
      <c r="F14" s="321" t="s">
        <v>370</v>
      </c>
      <c r="G14" s="321" t="s">
        <v>371</v>
      </c>
      <c r="H14" s="321" t="s">
        <v>342</v>
      </c>
      <c r="I14" s="321"/>
      <c r="J14" s="321" t="s">
        <v>343</v>
      </c>
      <c r="K14" s="321"/>
      <c r="L14" s="321" t="s">
        <v>344</v>
      </c>
      <c r="M14" s="321">
        <v>100</v>
      </c>
      <c r="N14" s="321" t="s">
        <v>345</v>
      </c>
      <c r="O14" s="321">
        <f>_xlfn.XLOOKUP(N14,'DO NOT TOUCH - INPUT'!D:D,'DO NOT TOUCH - INPUT'!E:E,"")</f>
        <v>0</v>
      </c>
      <c r="P14" s="321">
        <f>IF('STEP4 - Financing Mechanisms'!D10="No","NO",0)</f>
        <v>0</v>
      </c>
      <c r="Q14" s="374">
        <f>O14*P14</f>
        <v>0</v>
      </c>
      <c r="W14"/>
    </row>
    <row r="15" spans="1:30" ht="80.25" customHeight="1">
      <c r="B15" s="590"/>
      <c r="C15" s="579"/>
      <c r="D15" s="321" t="s">
        <v>346</v>
      </c>
      <c r="E15" s="321" t="s">
        <v>347</v>
      </c>
      <c r="F15" s="321" t="s">
        <v>372</v>
      </c>
      <c r="G15" s="321" t="s">
        <v>373</v>
      </c>
      <c r="H15" s="321" t="s">
        <v>350</v>
      </c>
      <c r="I15" s="321" t="s">
        <v>351</v>
      </c>
      <c r="J15" s="321" t="s">
        <v>352</v>
      </c>
      <c r="K15" s="321" t="s">
        <v>353</v>
      </c>
      <c r="L15" s="321" t="s">
        <v>374</v>
      </c>
      <c r="M15" s="321">
        <v>100</v>
      </c>
      <c r="N15" s="321" t="s">
        <v>355</v>
      </c>
      <c r="O15" s="321">
        <f>_xlfn.XLOOKUP(N15,'DO NOT TOUCH - INPUT'!D:D,'DO NOT TOUCH - INPUT'!E:E,"")</f>
        <v>2</v>
      </c>
      <c r="P15" s="321">
        <f>'STEP4 - Financing Mechanisms'!I10</f>
        <v>100</v>
      </c>
      <c r="Q15" s="374">
        <f>O15*P15</f>
        <v>200</v>
      </c>
      <c r="W15"/>
    </row>
    <row r="16" spans="1:30" ht="80.25" customHeight="1">
      <c r="B16" s="590"/>
      <c r="C16" s="579"/>
      <c r="D16" s="321" t="s">
        <v>346</v>
      </c>
      <c r="E16" s="321" t="s">
        <v>356</v>
      </c>
      <c r="F16" s="321" t="s">
        <v>375</v>
      </c>
      <c r="G16" s="321" t="s">
        <v>376</v>
      </c>
      <c r="H16" s="321" t="s">
        <v>342</v>
      </c>
      <c r="I16" s="321" t="s">
        <v>343</v>
      </c>
      <c r="J16" s="321" t="s">
        <v>359</v>
      </c>
      <c r="K16" s="321" t="s">
        <v>360</v>
      </c>
      <c r="L16" s="321" t="s">
        <v>361</v>
      </c>
      <c r="M16" s="321">
        <v>100</v>
      </c>
      <c r="N16" s="321" t="s">
        <v>368</v>
      </c>
      <c r="O16" s="321">
        <f>_xlfn.XLOOKUP(N16,'DO NOT TOUCH - INPUT'!D:D,'DO NOT TOUCH - INPUT'!E:E,"")</f>
        <v>1</v>
      </c>
      <c r="P16" s="321">
        <f>'STEP4 - Financing Mechanisms'!I11</f>
        <v>100</v>
      </c>
      <c r="Q16" s="374">
        <f>O16*P16</f>
        <v>100</v>
      </c>
    </row>
    <row r="17" spans="2:17" ht="80.25" customHeight="1">
      <c r="B17" s="590"/>
      <c r="C17" s="579"/>
      <c r="D17" s="321" t="s">
        <v>346</v>
      </c>
      <c r="E17" s="321" t="s">
        <v>377</v>
      </c>
      <c r="F17" s="321" t="s">
        <v>378</v>
      </c>
      <c r="G17" s="321" t="s">
        <v>379</v>
      </c>
      <c r="H17" s="321" t="s">
        <v>350</v>
      </c>
      <c r="I17" s="321" t="s">
        <v>351</v>
      </c>
      <c r="J17" s="321" t="s">
        <v>352</v>
      </c>
      <c r="K17" s="321" t="s">
        <v>353</v>
      </c>
      <c r="L17" s="321" t="s">
        <v>374</v>
      </c>
      <c r="M17" s="321">
        <v>100</v>
      </c>
      <c r="N17" s="321" t="s">
        <v>368</v>
      </c>
      <c r="O17" s="321">
        <f>_xlfn.XLOOKUP(N17,'DO NOT TOUCH - INPUT'!D:D,'DO NOT TOUCH - INPUT'!E:E,"")</f>
        <v>1</v>
      </c>
      <c r="P17" s="321">
        <f>'STEP4 - Financing Mechanisms'!I12</f>
        <v>100</v>
      </c>
      <c r="Q17" s="374">
        <f t="shared" ref="Q17:Q20" si="0">O17*P17</f>
        <v>100</v>
      </c>
    </row>
    <row r="18" spans="2:17" ht="80.25" customHeight="1">
      <c r="B18" s="590"/>
      <c r="C18" s="579"/>
      <c r="D18" s="321" t="s">
        <v>346</v>
      </c>
      <c r="E18" s="321" t="s">
        <v>380</v>
      </c>
      <c r="F18" s="321" t="s">
        <v>381</v>
      </c>
      <c r="G18" s="321" t="s">
        <v>382</v>
      </c>
      <c r="H18" s="321" t="s">
        <v>350</v>
      </c>
      <c r="I18" s="321" t="s">
        <v>351</v>
      </c>
      <c r="J18" s="321" t="s">
        <v>352</v>
      </c>
      <c r="K18" s="321" t="s">
        <v>353</v>
      </c>
      <c r="L18" s="321" t="s">
        <v>374</v>
      </c>
      <c r="M18" s="321">
        <v>100</v>
      </c>
      <c r="N18" s="321" t="s">
        <v>355</v>
      </c>
      <c r="O18" s="321">
        <f>_xlfn.XLOOKUP(N18,'DO NOT TOUCH - INPUT'!D:D,'DO NOT TOUCH - INPUT'!E:E,"")</f>
        <v>2</v>
      </c>
      <c r="P18" s="321">
        <f>'STEP4 - Financing Mechanisms'!I13</f>
        <v>100</v>
      </c>
      <c r="Q18" s="374">
        <f t="shared" si="0"/>
        <v>200</v>
      </c>
    </row>
    <row r="19" spans="2:17" ht="80.25" customHeight="1">
      <c r="B19" s="590"/>
      <c r="C19" s="579"/>
      <c r="D19" s="321" t="s">
        <v>362</v>
      </c>
      <c r="E19" s="321" t="s">
        <v>347</v>
      </c>
      <c r="F19" s="321" t="s">
        <v>383</v>
      </c>
      <c r="G19" s="321" t="s">
        <v>384</v>
      </c>
      <c r="H19" s="321" t="s">
        <v>350</v>
      </c>
      <c r="I19" s="321" t="s">
        <v>351</v>
      </c>
      <c r="J19" s="321" t="s">
        <v>352</v>
      </c>
      <c r="K19" s="321" t="s">
        <v>353</v>
      </c>
      <c r="L19" s="321" t="s">
        <v>374</v>
      </c>
      <c r="M19" s="321">
        <v>100</v>
      </c>
      <c r="N19" s="321" t="s">
        <v>355</v>
      </c>
      <c r="O19" s="321">
        <f>_xlfn.XLOOKUP(N19,'DO NOT TOUCH - INPUT'!D:D,'DO NOT TOUCH - INPUT'!E:E,"")</f>
        <v>2</v>
      </c>
      <c r="P19" s="321">
        <f>'STEP4 - Financing Mechanisms'!N10</f>
        <v>100</v>
      </c>
      <c r="Q19" s="374">
        <f t="shared" si="0"/>
        <v>200</v>
      </c>
    </row>
    <row r="20" spans="2:17" ht="80.25" customHeight="1">
      <c r="B20" s="590"/>
      <c r="C20" s="579"/>
      <c r="D20" s="321" t="s">
        <v>362</v>
      </c>
      <c r="E20" s="321" t="s">
        <v>365</v>
      </c>
      <c r="F20" s="321" t="s">
        <v>385</v>
      </c>
      <c r="G20" s="321" t="s">
        <v>386</v>
      </c>
      <c r="H20" s="321" t="s">
        <v>350</v>
      </c>
      <c r="I20" s="321" t="s">
        <v>351</v>
      </c>
      <c r="J20" s="321" t="s">
        <v>352</v>
      </c>
      <c r="K20" s="321" t="s">
        <v>353</v>
      </c>
      <c r="L20" s="321" t="s">
        <v>374</v>
      </c>
      <c r="M20" s="321">
        <v>100</v>
      </c>
      <c r="N20" s="321" t="s">
        <v>355</v>
      </c>
      <c r="O20" s="321">
        <f>_xlfn.XLOOKUP(N20,'DO NOT TOUCH - INPUT'!D:D,'DO NOT TOUCH - INPUT'!E:E,"")</f>
        <v>2</v>
      </c>
      <c r="P20" s="321">
        <f>'STEP4 - Financing Mechanisms'!N11</f>
        <v>100</v>
      </c>
      <c r="Q20" s="374">
        <f t="shared" si="0"/>
        <v>200</v>
      </c>
    </row>
    <row r="21" spans="2:17" ht="80.25" customHeight="1">
      <c r="B21" s="590"/>
      <c r="C21" s="580"/>
      <c r="D21" s="580"/>
      <c r="E21" s="580"/>
      <c r="F21" s="580"/>
      <c r="G21" s="580"/>
      <c r="H21" s="580"/>
      <c r="I21" s="580"/>
      <c r="J21" s="580"/>
      <c r="K21" s="580"/>
      <c r="L21" s="580"/>
      <c r="M21" s="580"/>
      <c r="N21" s="580"/>
      <c r="O21" s="580"/>
      <c r="P21" s="582">
        <f>IFERROR(SUM(Q14:Q20)/(SUM(O14:O20)*100),"Not Eligible")</f>
        <v>1</v>
      </c>
      <c r="Q21" s="583"/>
    </row>
    <row r="22" spans="2:17" ht="101.25" customHeight="1">
      <c r="B22" s="590"/>
      <c r="C22" s="579" t="s">
        <v>387</v>
      </c>
      <c r="D22" s="321" t="s">
        <v>338</v>
      </c>
      <c r="E22" s="321" t="s">
        <v>339</v>
      </c>
      <c r="F22" s="321" t="s">
        <v>370</v>
      </c>
      <c r="G22" s="321" t="s">
        <v>388</v>
      </c>
      <c r="H22" s="321" t="s">
        <v>342</v>
      </c>
      <c r="I22" s="321"/>
      <c r="J22" s="321" t="s">
        <v>343</v>
      </c>
      <c r="K22" s="321"/>
      <c r="L22" s="321" t="s">
        <v>344</v>
      </c>
      <c r="M22" s="321">
        <v>100</v>
      </c>
      <c r="N22" s="321" t="s">
        <v>345</v>
      </c>
      <c r="O22" s="321">
        <f>_xlfn.XLOOKUP(N22,'DO NOT TOUCH - INPUT'!D:D,'DO NOT TOUCH - INPUT'!E:E,"")</f>
        <v>0</v>
      </c>
      <c r="P22" s="321">
        <f>IF('STEP4 - Financing Mechanisms'!D14="No","NO",0)</f>
        <v>0</v>
      </c>
      <c r="Q22" s="374">
        <f>O22*P22</f>
        <v>0</v>
      </c>
    </row>
    <row r="23" spans="2:17" ht="80.25" customHeight="1">
      <c r="B23" s="590"/>
      <c r="C23" s="579"/>
      <c r="D23" s="321" t="s">
        <v>346</v>
      </c>
      <c r="E23" s="321" t="s">
        <v>347</v>
      </c>
      <c r="F23" s="321" t="s">
        <v>389</v>
      </c>
      <c r="G23" s="321" t="s">
        <v>390</v>
      </c>
      <c r="H23" s="321" t="s">
        <v>350</v>
      </c>
      <c r="I23" s="321" t="s">
        <v>351</v>
      </c>
      <c r="J23" s="321" t="s">
        <v>352</v>
      </c>
      <c r="K23" s="321" t="s">
        <v>353</v>
      </c>
      <c r="L23" s="321" t="s">
        <v>374</v>
      </c>
      <c r="M23" s="321">
        <v>100</v>
      </c>
      <c r="N23" s="321" t="s">
        <v>355</v>
      </c>
      <c r="O23" s="321">
        <f>_xlfn.XLOOKUP(N23,'DO NOT TOUCH - INPUT'!D:D,'DO NOT TOUCH - INPUT'!E:E,"")</f>
        <v>2</v>
      </c>
      <c r="P23" s="321">
        <f>'STEP4 - Financing Mechanisms'!I14</f>
        <v>100</v>
      </c>
      <c r="Q23" s="374">
        <f t="shared" ref="Q23:Q27" si="1">O23*P23</f>
        <v>200</v>
      </c>
    </row>
    <row r="24" spans="2:17" ht="80.25" customHeight="1">
      <c r="B24" s="590"/>
      <c r="C24" s="579"/>
      <c r="D24" s="321" t="s">
        <v>346</v>
      </c>
      <c r="E24" s="321" t="s">
        <v>391</v>
      </c>
      <c r="F24" s="321" t="s">
        <v>392</v>
      </c>
      <c r="G24" s="321" t="s">
        <v>393</v>
      </c>
      <c r="H24" s="321" t="s">
        <v>342</v>
      </c>
      <c r="I24" s="321" t="s">
        <v>343</v>
      </c>
      <c r="J24" s="321" t="s">
        <v>359</v>
      </c>
      <c r="K24" s="321" t="s">
        <v>360</v>
      </c>
      <c r="L24" s="321" t="s">
        <v>361</v>
      </c>
      <c r="M24" s="321">
        <v>100</v>
      </c>
      <c r="N24" s="321" t="s">
        <v>355</v>
      </c>
      <c r="O24" s="321">
        <f>_xlfn.XLOOKUP(N24,'DO NOT TOUCH - INPUT'!D:D,'DO NOT TOUCH - INPUT'!E:E,"")</f>
        <v>2</v>
      </c>
      <c r="P24" s="321">
        <f>'STEP4 - Financing Mechanisms'!I15</f>
        <v>100</v>
      </c>
      <c r="Q24" s="374">
        <f t="shared" si="1"/>
        <v>200</v>
      </c>
    </row>
    <row r="25" spans="2:17" ht="80.25" customHeight="1">
      <c r="B25" s="590"/>
      <c r="C25" s="579"/>
      <c r="D25" s="321" t="s">
        <v>362</v>
      </c>
      <c r="E25" s="321" t="s">
        <v>347</v>
      </c>
      <c r="F25" s="321" t="s">
        <v>394</v>
      </c>
      <c r="G25" s="321" t="s">
        <v>395</v>
      </c>
      <c r="H25" s="321" t="s">
        <v>350</v>
      </c>
      <c r="I25" s="321" t="s">
        <v>351</v>
      </c>
      <c r="J25" s="321" t="s">
        <v>352</v>
      </c>
      <c r="K25" s="321" t="s">
        <v>353</v>
      </c>
      <c r="L25" s="321" t="s">
        <v>374</v>
      </c>
      <c r="M25" s="321">
        <v>100</v>
      </c>
      <c r="N25" s="321" t="s">
        <v>355</v>
      </c>
      <c r="O25" s="321">
        <f>_xlfn.XLOOKUP(N25,'DO NOT TOUCH - INPUT'!D:D,'DO NOT TOUCH - INPUT'!E:E,"")</f>
        <v>2</v>
      </c>
      <c r="P25" s="321">
        <f>'STEP4 - Financing Mechanisms'!N14</f>
        <v>100</v>
      </c>
      <c r="Q25" s="374">
        <f t="shared" si="1"/>
        <v>200</v>
      </c>
    </row>
    <row r="26" spans="2:17" ht="80.25" customHeight="1">
      <c r="B26" s="590"/>
      <c r="C26" s="579"/>
      <c r="D26" s="321" t="s">
        <v>362</v>
      </c>
      <c r="E26" s="321" t="s">
        <v>365</v>
      </c>
      <c r="F26" s="321" t="s">
        <v>396</v>
      </c>
      <c r="G26" s="321" t="s">
        <v>397</v>
      </c>
      <c r="H26" s="321" t="s">
        <v>350</v>
      </c>
      <c r="I26" s="321" t="s">
        <v>351</v>
      </c>
      <c r="J26" s="321" t="s">
        <v>352</v>
      </c>
      <c r="K26" s="321" t="s">
        <v>353</v>
      </c>
      <c r="L26" s="321" t="s">
        <v>374</v>
      </c>
      <c r="M26" s="321">
        <v>100</v>
      </c>
      <c r="N26" s="321" t="s">
        <v>368</v>
      </c>
      <c r="O26" s="321">
        <f>_xlfn.XLOOKUP(N26,'DO NOT TOUCH - INPUT'!D:D,'DO NOT TOUCH - INPUT'!E:E,"")</f>
        <v>1</v>
      </c>
      <c r="P26" s="321">
        <f>'STEP4 - Financing Mechanisms'!N15</f>
        <v>100</v>
      </c>
      <c r="Q26" s="374">
        <f t="shared" si="1"/>
        <v>100</v>
      </c>
    </row>
    <row r="27" spans="2:17" ht="80.25" customHeight="1">
      <c r="B27" s="590"/>
      <c r="C27" s="579"/>
      <c r="D27" s="321" t="s">
        <v>362</v>
      </c>
      <c r="E27" s="321" t="s">
        <v>398</v>
      </c>
      <c r="F27" s="321" t="s">
        <v>399</v>
      </c>
      <c r="G27" s="321" t="s">
        <v>400</v>
      </c>
      <c r="H27" s="321" t="s">
        <v>350</v>
      </c>
      <c r="I27" s="321" t="s">
        <v>351</v>
      </c>
      <c r="J27" s="321" t="s">
        <v>352</v>
      </c>
      <c r="K27" s="321" t="s">
        <v>353</v>
      </c>
      <c r="L27" s="321" t="s">
        <v>374</v>
      </c>
      <c r="M27" s="321">
        <v>100</v>
      </c>
      <c r="N27" s="321" t="s">
        <v>368</v>
      </c>
      <c r="O27" s="321">
        <f>_xlfn.XLOOKUP(N27,'DO NOT TOUCH - INPUT'!D:D,'DO NOT TOUCH - INPUT'!E:E,"")</f>
        <v>1</v>
      </c>
      <c r="P27" s="321">
        <f>'STEP4 - Financing Mechanisms'!N16</f>
        <v>100</v>
      </c>
      <c r="Q27" s="374">
        <f t="shared" si="1"/>
        <v>100</v>
      </c>
    </row>
    <row r="28" spans="2:17" ht="80.25" customHeight="1">
      <c r="B28" s="590"/>
      <c r="C28" s="580"/>
      <c r="D28" s="580"/>
      <c r="E28" s="580"/>
      <c r="F28" s="580"/>
      <c r="G28" s="580"/>
      <c r="H28" s="580"/>
      <c r="I28" s="580"/>
      <c r="J28" s="580"/>
      <c r="K28" s="580"/>
      <c r="L28" s="580"/>
      <c r="M28" s="580"/>
      <c r="N28" s="580"/>
      <c r="O28" s="580"/>
      <c r="P28" s="582">
        <f>IFERROR(SUM(Q22:Q27)/(SUM(O22:O27)*100),"Not Eligible")</f>
        <v>1</v>
      </c>
      <c r="Q28" s="583"/>
    </row>
    <row r="29" spans="2:17" ht="80.25" customHeight="1">
      <c r="B29" s="590" t="s">
        <v>121</v>
      </c>
      <c r="C29" s="579" t="s">
        <v>401</v>
      </c>
      <c r="D29" s="321" t="s">
        <v>346</v>
      </c>
      <c r="E29" s="321" t="s">
        <v>347</v>
      </c>
      <c r="F29" s="321" t="s">
        <v>402</v>
      </c>
      <c r="G29" s="321" t="s">
        <v>403</v>
      </c>
      <c r="H29" s="321" t="s">
        <v>350</v>
      </c>
      <c r="I29" s="321" t="s">
        <v>351</v>
      </c>
      <c r="J29" s="321" t="s">
        <v>352</v>
      </c>
      <c r="K29" s="321" t="s">
        <v>353</v>
      </c>
      <c r="L29" s="321" t="s">
        <v>374</v>
      </c>
      <c r="M29" s="321">
        <v>100</v>
      </c>
      <c r="N29" s="321" t="s">
        <v>355</v>
      </c>
      <c r="O29" s="321">
        <f>_xlfn.XLOOKUP(N29,'DO NOT TOUCH - INPUT'!D:D,'DO NOT TOUCH - INPUT'!E:E,"")</f>
        <v>2</v>
      </c>
      <c r="P29" s="321">
        <f>'STEP4 - Financing Mechanisms'!I17</f>
        <v>100</v>
      </c>
      <c r="Q29" s="374">
        <f>O29*P29</f>
        <v>200</v>
      </c>
    </row>
    <row r="30" spans="2:17" ht="80.25" customHeight="1">
      <c r="B30" s="590"/>
      <c r="C30" s="579"/>
      <c r="D30" s="321" t="s">
        <v>346</v>
      </c>
      <c r="E30" s="321" t="s">
        <v>391</v>
      </c>
      <c r="F30" s="321" t="s">
        <v>404</v>
      </c>
      <c r="G30" s="321" t="s">
        <v>405</v>
      </c>
      <c r="H30" s="321" t="s">
        <v>342</v>
      </c>
      <c r="I30" s="321" t="s">
        <v>343</v>
      </c>
      <c r="J30" s="321" t="s">
        <v>359</v>
      </c>
      <c r="K30" s="321" t="s">
        <v>360</v>
      </c>
      <c r="L30" s="321" t="s">
        <v>361</v>
      </c>
      <c r="M30" s="321">
        <v>100</v>
      </c>
      <c r="N30" s="321" t="s">
        <v>355</v>
      </c>
      <c r="O30" s="321">
        <f>_xlfn.XLOOKUP(N30,'DO NOT TOUCH - INPUT'!D:D,'DO NOT TOUCH - INPUT'!E:E,"")</f>
        <v>2</v>
      </c>
      <c r="P30" s="321">
        <f>'STEP4 - Financing Mechanisms'!I18</f>
        <v>100</v>
      </c>
      <c r="Q30" s="374">
        <f t="shared" ref="Q30:Q34" si="2">O30*P30</f>
        <v>200</v>
      </c>
    </row>
    <row r="31" spans="2:17" ht="80.25" customHeight="1">
      <c r="B31" s="590"/>
      <c r="C31" s="579"/>
      <c r="D31" s="321" t="s">
        <v>346</v>
      </c>
      <c r="E31" s="321" t="s">
        <v>406</v>
      </c>
      <c r="F31" s="321" t="s">
        <v>407</v>
      </c>
      <c r="G31" s="321" t="s">
        <v>408</v>
      </c>
      <c r="H31" s="321" t="s">
        <v>350</v>
      </c>
      <c r="I31" s="321" t="s">
        <v>351</v>
      </c>
      <c r="J31" s="321" t="s">
        <v>352</v>
      </c>
      <c r="K31" s="321" t="s">
        <v>353</v>
      </c>
      <c r="L31" s="321" t="s">
        <v>374</v>
      </c>
      <c r="M31" s="321">
        <v>100</v>
      </c>
      <c r="N31" s="321" t="s">
        <v>355</v>
      </c>
      <c r="O31" s="321">
        <f>_xlfn.XLOOKUP(N31,'DO NOT TOUCH - INPUT'!D:D,'DO NOT TOUCH - INPUT'!E:E,"")</f>
        <v>2</v>
      </c>
      <c r="P31" s="321">
        <f>'STEP4 - Financing Mechanisms'!I19</f>
        <v>100</v>
      </c>
      <c r="Q31" s="374">
        <f t="shared" si="2"/>
        <v>200</v>
      </c>
    </row>
    <row r="32" spans="2:17" ht="80.25" customHeight="1">
      <c r="B32" s="590"/>
      <c r="C32" s="579"/>
      <c r="D32" s="321" t="s">
        <v>346</v>
      </c>
      <c r="E32" s="321" t="s">
        <v>409</v>
      </c>
      <c r="F32" s="321" t="s">
        <v>410</v>
      </c>
      <c r="G32" s="321" t="s">
        <v>411</v>
      </c>
      <c r="H32" s="321" t="s">
        <v>350</v>
      </c>
      <c r="I32" s="321" t="s">
        <v>351</v>
      </c>
      <c r="J32" s="321" t="s">
        <v>352</v>
      </c>
      <c r="K32" s="321" t="s">
        <v>353</v>
      </c>
      <c r="L32" s="321" t="s">
        <v>374</v>
      </c>
      <c r="M32" s="321">
        <v>100</v>
      </c>
      <c r="N32" s="321" t="s">
        <v>412</v>
      </c>
      <c r="O32" s="321">
        <f>_xlfn.XLOOKUP(N32,'DO NOT TOUCH - INPUT'!D:D,'DO NOT TOUCH - INPUT'!E:E,"")</f>
        <v>3</v>
      </c>
      <c r="P32" s="321">
        <f>'STEP4 - Financing Mechanisms'!I20</f>
        <v>100</v>
      </c>
      <c r="Q32" s="374">
        <f t="shared" si="2"/>
        <v>300</v>
      </c>
    </row>
    <row r="33" spans="2:17" ht="80.25" customHeight="1">
      <c r="B33" s="590"/>
      <c r="C33" s="579"/>
      <c r="D33" s="321" t="s">
        <v>362</v>
      </c>
      <c r="E33" s="321" t="s">
        <v>347</v>
      </c>
      <c r="F33" s="321" t="s">
        <v>413</v>
      </c>
      <c r="G33" s="321" t="s">
        <v>414</v>
      </c>
      <c r="H33" s="321" t="s">
        <v>350</v>
      </c>
      <c r="I33" s="321" t="s">
        <v>351</v>
      </c>
      <c r="J33" s="321" t="s">
        <v>352</v>
      </c>
      <c r="K33" s="321" t="s">
        <v>353</v>
      </c>
      <c r="L33" s="321" t="s">
        <v>374</v>
      </c>
      <c r="M33" s="321">
        <v>100</v>
      </c>
      <c r="N33" s="321" t="s">
        <v>355</v>
      </c>
      <c r="O33" s="321">
        <f>_xlfn.XLOOKUP(N33,'DO NOT TOUCH - INPUT'!D:D,'DO NOT TOUCH - INPUT'!E:E,"")</f>
        <v>2</v>
      </c>
      <c r="P33" s="321">
        <f>'STEP4 - Financing Mechanisms'!N17</f>
        <v>100</v>
      </c>
      <c r="Q33" s="374">
        <f t="shared" si="2"/>
        <v>200</v>
      </c>
    </row>
    <row r="34" spans="2:17" ht="80.25" customHeight="1">
      <c r="B34" s="590"/>
      <c r="C34" s="579"/>
      <c r="D34" s="321" t="s">
        <v>362</v>
      </c>
      <c r="E34" s="321" t="s">
        <v>365</v>
      </c>
      <c r="F34" s="321" t="s">
        <v>415</v>
      </c>
      <c r="G34" s="321" t="s">
        <v>416</v>
      </c>
      <c r="H34" s="321" t="s">
        <v>350</v>
      </c>
      <c r="I34" s="321" t="s">
        <v>351</v>
      </c>
      <c r="J34" s="321" t="s">
        <v>352</v>
      </c>
      <c r="K34" s="321" t="s">
        <v>353</v>
      </c>
      <c r="L34" s="321" t="s">
        <v>374</v>
      </c>
      <c r="M34" s="321">
        <v>100</v>
      </c>
      <c r="N34" s="321" t="s">
        <v>355</v>
      </c>
      <c r="O34" s="321">
        <f>_xlfn.XLOOKUP(N34,'DO NOT TOUCH - INPUT'!D:D,'DO NOT TOUCH - INPUT'!E:E,"")</f>
        <v>2</v>
      </c>
      <c r="P34" s="321">
        <f>'STEP4 - Financing Mechanisms'!N18</f>
        <v>100</v>
      </c>
      <c r="Q34" s="374">
        <f t="shared" si="2"/>
        <v>200</v>
      </c>
    </row>
    <row r="35" spans="2:17" ht="80.25" customHeight="1">
      <c r="B35" s="590"/>
      <c r="C35" s="580"/>
      <c r="D35" s="580"/>
      <c r="E35" s="580"/>
      <c r="F35" s="580"/>
      <c r="G35" s="580"/>
      <c r="H35" s="580"/>
      <c r="I35" s="580"/>
      <c r="J35" s="580"/>
      <c r="K35" s="580"/>
      <c r="L35" s="580"/>
      <c r="M35" s="580"/>
      <c r="N35" s="580"/>
      <c r="O35" s="580"/>
      <c r="P35" s="582">
        <f>IFERROR(SUM(Q29:Q34)/(SUM(O29:O34)*100),"Not Eligible")</f>
        <v>1</v>
      </c>
      <c r="Q35" s="583"/>
    </row>
    <row r="36" spans="2:17" ht="80.25" customHeight="1">
      <c r="B36" s="590"/>
      <c r="C36" s="587" t="s">
        <v>417</v>
      </c>
      <c r="D36" s="321" t="s">
        <v>338</v>
      </c>
      <c r="E36" s="321" t="s">
        <v>418</v>
      </c>
      <c r="F36" s="321" t="s">
        <v>419</v>
      </c>
      <c r="G36" s="321" t="s">
        <v>420</v>
      </c>
      <c r="H36" s="321" t="s">
        <v>342</v>
      </c>
      <c r="I36" s="321"/>
      <c r="J36" s="321" t="s">
        <v>343</v>
      </c>
      <c r="K36" s="321"/>
      <c r="L36" s="321" t="s">
        <v>344</v>
      </c>
      <c r="M36" s="321">
        <v>100</v>
      </c>
      <c r="N36" s="321" t="s">
        <v>345</v>
      </c>
      <c r="O36" s="321">
        <f>_xlfn.XLOOKUP(N36,'DO NOT TOUCH - INPUT'!D:D,'DO NOT TOUCH - INPUT'!E:E,"")</f>
        <v>0</v>
      </c>
      <c r="P36" s="322">
        <f>IF('STEP4 - Financing Mechanisms'!D21="No","NO",0)</f>
        <v>0</v>
      </c>
      <c r="Q36" s="375">
        <f>O36*P36</f>
        <v>0</v>
      </c>
    </row>
    <row r="37" spans="2:17" ht="80.25" customHeight="1">
      <c r="B37" s="590"/>
      <c r="C37" s="587"/>
      <c r="D37" s="321" t="s">
        <v>346</v>
      </c>
      <c r="E37" s="321" t="s">
        <v>347</v>
      </c>
      <c r="F37" s="321" t="s">
        <v>421</v>
      </c>
      <c r="G37" s="321" t="s">
        <v>422</v>
      </c>
      <c r="H37" s="321" t="s">
        <v>350</v>
      </c>
      <c r="I37" s="321" t="s">
        <v>351</v>
      </c>
      <c r="J37" s="321" t="s">
        <v>352</v>
      </c>
      <c r="K37" s="321" t="s">
        <v>353</v>
      </c>
      <c r="L37" s="321" t="s">
        <v>354</v>
      </c>
      <c r="M37" s="321">
        <v>100</v>
      </c>
      <c r="N37" s="321" t="s">
        <v>355</v>
      </c>
      <c r="O37" s="321">
        <f>_xlfn.XLOOKUP(N37,'DO NOT TOUCH - INPUT'!D:D,'DO NOT TOUCH - INPUT'!E:E,"")</f>
        <v>2</v>
      </c>
      <c r="P37" s="321">
        <f>'STEP4 - Financing Mechanisms'!I21</f>
        <v>100</v>
      </c>
      <c r="Q37" s="375">
        <f>O37*P37</f>
        <v>200</v>
      </c>
    </row>
    <row r="38" spans="2:17" ht="92.25" customHeight="1">
      <c r="B38" s="590"/>
      <c r="C38" s="587"/>
      <c r="D38" s="321" t="s">
        <v>346</v>
      </c>
      <c r="E38" s="321" t="s">
        <v>356</v>
      </c>
      <c r="F38" s="321" t="s">
        <v>423</v>
      </c>
      <c r="G38" s="321" t="s">
        <v>424</v>
      </c>
      <c r="H38" s="321" t="s">
        <v>342</v>
      </c>
      <c r="I38" s="321" t="s">
        <v>343</v>
      </c>
      <c r="J38" s="321" t="s">
        <v>359</v>
      </c>
      <c r="K38" s="321" t="s">
        <v>360</v>
      </c>
      <c r="L38" s="321" t="s">
        <v>361</v>
      </c>
      <c r="M38" s="321">
        <v>100</v>
      </c>
      <c r="N38" s="321" t="s">
        <v>355</v>
      </c>
      <c r="O38" s="321">
        <f>_xlfn.XLOOKUP(N38,'DO NOT TOUCH - INPUT'!D:D,'DO NOT TOUCH - INPUT'!E:E,"")</f>
        <v>2</v>
      </c>
      <c r="P38" s="321">
        <f>'STEP4 - Financing Mechanisms'!I22</f>
        <v>100</v>
      </c>
      <c r="Q38" s="375">
        <f t="shared" ref="Q38:Q41" si="3">O38*P38</f>
        <v>200</v>
      </c>
    </row>
    <row r="39" spans="2:17" ht="80.25" customHeight="1">
      <c r="B39" s="590"/>
      <c r="C39" s="587"/>
      <c r="D39" s="321" t="s">
        <v>346</v>
      </c>
      <c r="E39" s="321" t="s">
        <v>425</v>
      </c>
      <c r="F39" s="321" t="s">
        <v>426</v>
      </c>
      <c r="G39" s="321" t="s">
        <v>427</v>
      </c>
      <c r="H39" s="321" t="s">
        <v>350</v>
      </c>
      <c r="I39" s="321" t="s">
        <v>351</v>
      </c>
      <c r="J39" s="321" t="s">
        <v>352</v>
      </c>
      <c r="K39" s="321" t="s">
        <v>353</v>
      </c>
      <c r="L39" s="321" t="s">
        <v>374</v>
      </c>
      <c r="M39" s="321">
        <v>100</v>
      </c>
      <c r="N39" s="321" t="s">
        <v>412</v>
      </c>
      <c r="O39" s="321">
        <f>_xlfn.XLOOKUP(N39,'DO NOT TOUCH - INPUT'!D:D,'DO NOT TOUCH - INPUT'!E:E,"")</f>
        <v>3</v>
      </c>
      <c r="P39" s="321">
        <f>'STEP4 - Financing Mechanisms'!I23</f>
        <v>100</v>
      </c>
      <c r="Q39" s="375">
        <f t="shared" si="3"/>
        <v>300</v>
      </c>
    </row>
    <row r="40" spans="2:17" ht="80.25" customHeight="1">
      <c r="B40" s="590"/>
      <c r="C40" s="587"/>
      <c r="D40" s="321" t="s">
        <v>362</v>
      </c>
      <c r="E40" s="321" t="s">
        <v>347</v>
      </c>
      <c r="F40" s="321" t="s">
        <v>428</v>
      </c>
      <c r="G40" s="321" t="s">
        <v>429</v>
      </c>
      <c r="H40" s="321" t="s">
        <v>350</v>
      </c>
      <c r="I40" s="321" t="s">
        <v>351</v>
      </c>
      <c r="J40" s="321" t="s">
        <v>352</v>
      </c>
      <c r="K40" s="321" t="s">
        <v>353</v>
      </c>
      <c r="L40" s="321" t="s">
        <v>354</v>
      </c>
      <c r="M40" s="321">
        <v>100</v>
      </c>
      <c r="N40" s="321" t="s">
        <v>355</v>
      </c>
      <c r="O40" s="321">
        <f>_xlfn.XLOOKUP(N40,'DO NOT TOUCH - INPUT'!D:D,'DO NOT TOUCH - INPUT'!E:E,"")</f>
        <v>2</v>
      </c>
      <c r="P40" s="321">
        <f>'STEP4 - Financing Mechanisms'!N21</f>
        <v>100</v>
      </c>
      <c r="Q40" s="375">
        <f t="shared" si="3"/>
        <v>200</v>
      </c>
    </row>
    <row r="41" spans="2:17" ht="80.25" customHeight="1">
      <c r="B41" s="590"/>
      <c r="C41" s="587"/>
      <c r="D41" s="321" t="s">
        <v>362</v>
      </c>
      <c r="E41" s="321" t="s">
        <v>365</v>
      </c>
      <c r="F41" s="321" t="s">
        <v>430</v>
      </c>
      <c r="G41" s="321" t="s">
        <v>431</v>
      </c>
      <c r="H41" s="321" t="s">
        <v>350</v>
      </c>
      <c r="I41" s="321" t="s">
        <v>351</v>
      </c>
      <c r="J41" s="321" t="s">
        <v>352</v>
      </c>
      <c r="K41" s="321" t="s">
        <v>353</v>
      </c>
      <c r="L41" s="321" t="s">
        <v>354</v>
      </c>
      <c r="M41" s="321">
        <v>100</v>
      </c>
      <c r="N41" s="321" t="s">
        <v>355</v>
      </c>
      <c r="O41" s="321">
        <f>_xlfn.XLOOKUP(N41,'DO NOT TOUCH - INPUT'!D:D,'DO NOT TOUCH - INPUT'!E:E,"")</f>
        <v>2</v>
      </c>
      <c r="P41" s="321">
        <f>'STEP4 - Financing Mechanisms'!N22</f>
        <v>100</v>
      </c>
      <c r="Q41" s="375">
        <f t="shared" si="3"/>
        <v>200</v>
      </c>
    </row>
    <row r="42" spans="2:17" ht="80.25" customHeight="1">
      <c r="B42" s="590"/>
      <c r="C42" s="589"/>
      <c r="D42" s="589"/>
      <c r="E42" s="589"/>
      <c r="F42" s="589"/>
      <c r="G42" s="589"/>
      <c r="H42" s="589"/>
      <c r="I42" s="589"/>
      <c r="J42" s="589"/>
      <c r="K42" s="589"/>
      <c r="L42" s="589"/>
      <c r="M42" s="589"/>
      <c r="N42" s="589"/>
      <c r="O42" s="589"/>
      <c r="P42" s="582">
        <f>IFERROR(SUM(Q36:Q41)/(SUM(O36:O41)*100),"Not Eligible")</f>
        <v>1</v>
      </c>
      <c r="Q42" s="583"/>
    </row>
    <row r="43" spans="2:17" ht="80.25" customHeight="1">
      <c r="B43" s="590"/>
      <c r="C43" s="579" t="s">
        <v>432</v>
      </c>
      <c r="D43" s="321" t="s">
        <v>338</v>
      </c>
      <c r="E43" s="321" t="s">
        <v>433</v>
      </c>
      <c r="F43" s="321" t="s">
        <v>434</v>
      </c>
      <c r="G43" s="321" t="s">
        <v>435</v>
      </c>
      <c r="H43" s="321" t="s">
        <v>342</v>
      </c>
      <c r="I43" s="321"/>
      <c r="J43" s="321" t="s">
        <v>343</v>
      </c>
      <c r="K43" s="321"/>
      <c r="L43" s="321" t="s">
        <v>344</v>
      </c>
      <c r="M43" s="321">
        <v>100</v>
      </c>
      <c r="N43" s="321" t="s">
        <v>345</v>
      </c>
      <c r="O43" s="321">
        <f>_xlfn.XLOOKUP(N43,'DO NOT TOUCH - INPUT'!D:D,'DO NOT TOUCH - INPUT'!E:E,"")</f>
        <v>0</v>
      </c>
      <c r="P43" s="321">
        <f>IF('STEP4 - Financing Mechanisms'!D24="No","NO",0)</f>
        <v>0</v>
      </c>
      <c r="Q43" s="374">
        <f>O43*P43</f>
        <v>0</v>
      </c>
    </row>
    <row r="44" spans="2:17" ht="80.25" customHeight="1">
      <c r="B44" s="590"/>
      <c r="C44" s="579"/>
      <c r="D44" s="321" t="s">
        <v>346</v>
      </c>
      <c r="E44" s="321" t="s">
        <v>436</v>
      </c>
      <c r="F44" s="321" t="s">
        <v>437</v>
      </c>
      <c r="G44" s="321" t="s">
        <v>438</v>
      </c>
      <c r="H44" s="321" t="s">
        <v>350</v>
      </c>
      <c r="I44" s="321" t="s">
        <v>351</v>
      </c>
      <c r="J44" s="321" t="s">
        <v>352</v>
      </c>
      <c r="K44" s="321" t="s">
        <v>353</v>
      </c>
      <c r="L44" s="321" t="s">
        <v>374</v>
      </c>
      <c r="M44" s="321">
        <v>100</v>
      </c>
      <c r="N44" s="321" t="s">
        <v>355</v>
      </c>
      <c r="O44" s="321">
        <f>_xlfn.XLOOKUP(N44,'DO NOT TOUCH - INPUT'!D:D,'DO NOT TOUCH - INPUT'!E:E,"")</f>
        <v>2</v>
      </c>
      <c r="P44" s="321">
        <f>'STEP4 - Financing Mechanisms'!I24</f>
        <v>100</v>
      </c>
      <c r="Q44" s="374">
        <f t="shared" ref="Q44:Q49" si="4">O44*P44</f>
        <v>200</v>
      </c>
    </row>
    <row r="45" spans="2:17" ht="80.25" customHeight="1">
      <c r="B45" s="590"/>
      <c r="C45" s="579"/>
      <c r="D45" s="321" t="s">
        <v>346</v>
      </c>
      <c r="E45" s="321" t="s">
        <v>391</v>
      </c>
      <c r="F45" s="321" t="s">
        <v>439</v>
      </c>
      <c r="G45" s="321" t="s">
        <v>440</v>
      </c>
      <c r="H45" s="321" t="s">
        <v>342</v>
      </c>
      <c r="I45" s="321" t="s">
        <v>343</v>
      </c>
      <c r="J45" s="321" t="s">
        <v>359</v>
      </c>
      <c r="K45" s="321" t="s">
        <v>360</v>
      </c>
      <c r="L45" s="321" t="s">
        <v>361</v>
      </c>
      <c r="M45" s="321">
        <v>100</v>
      </c>
      <c r="N45" s="321" t="s">
        <v>412</v>
      </c>
      <c r="O45" s="321">
        <f>_xlfn.XLOOKUP(N45,'DO NOT TOUCH - INPUT'!D:D,'DO NOT TOUCH - INPUT'!E:E,"")</f>
        <v>3</v>
      </c>
      <c r="P45" s="321">
        <f>'STEP4 - Financing Mechanisms'!I25</f>
        <v>100</v>
      </c>
      <c r="Q45" s="374">
        <f t="shared" si="4"/>
        <v>300</v>
      </c>
    </row>
    <row r="46" spans="2:17" ht="80.25" customHeight="1">
      <c r="B46" s="590"/>
      <c r="C46" s="579"/>
      <c r="D46" s="321" t="s">
        <v>362</v>
      </c>
      <c r="E46" s="321" t="s">
        <v>347</v>
      </c>
      <c r="F46" s="321" t="s">
        <v>441</v>
      </c>
      <c r="G46" s="321" t="s">
        <v>442</v>
      </c>
      <c r="H46" s="321" t="s">
        <v>350</v>
      </c>
      <c r="I46" s="321" t="s">
        <v>351</v>
      </c>
      <c r="J46" s="321" t="s">
        <v>352</v>
      </c>
      <c r="K46" s="321" t="s">
        <v>353</v>
      </c>
      <c r="L46" s="321" t="s">
        <v>374</v>
      </c>
      <c r="M46" s="321">
        <v>100</v>
      </c>
      <c r="N46" s="321" t="s">
        <v>355</v>
      </c>
      <c r="O46" s="321">
        <f>_xlfn.XLOOKUP(N46,'DO NOT TOUCH - INPUT'!D:D,'DO NOT TOUCH - INPUT'!E:E,"")</f>
        <v>2</v>
      </c>
      <c r="P46" s="321">
        <f>'STEP4 - Financing Mechanisms'!N24</f>
        <v>100</v>
      </c>
      <c r="Q46" s="374">
        <f t="shared" si="4"/>
        <v>200</v>
      </c>
    </row>
    <row r="47" spans="2:17" ht="80.25" customHeight="1">
      <c r="B47" s="590"/>
      <c r="C47" s="579"/>
      <c r="D47" s="321" t="s">
        <v>362</v>
      </c>
      <c r="E47" s="321" t="s">
        <v>365</v>
      </c>
      <c r="F47" s="321" t="s">
        <v>443</v>
      </c>
      <c r="G47" s="321" t="s">
        <v>444</v>
      </c>
      <c r="H47" s="321" t="s">
        <v>350</v>
      </c>
      <c r="I47" s="321" t="s">
        <v>351</v>
      </c>
      <c r="J47" s="321" t="s">
        <v>352</v>
      </c>
      <c r="K47" s="321" t="s">
        <v>353</v>
      </c>
      <c r="L47" s="321" t="s">
        <v>374</v>
      </c>
      <c r="M47" s="321">
        <v>100</v>
      </c>
      <c r="N47" s="321" t="s">
        <v>368</v>
      </c>
      <c r="O47" s="321">
        <f>_xlfn.XLOOKUP(N47,'DO NOT TOUCH - INPUT'!D:D,'DO NOT TOUCH - INPUT'!E:E,"")</f>
        <v>1</v>
      </c>
      <c r="P47" s="321">
        <f>'STEP4 - Financing Mechanisms'!N25</f>
        <v>100</v>
      </c>
      <c r="Q47" s="374">
        <f t="shared" si="4"/>
        <v>100</v>
      </c>
    </row>
    <row r="48" spans="2:17" ht="80.25" customHeight="1">
      <c r="B48" s="590"/>
      <c r="C48" s="579"/>
      <c r="D48" s="321" t="s">
        <v>346</v>
      </c>
      <c r="E48" s="321" t="s">
        <v>445</v>
      </c>
      <c r="F48" s="321" t="s">
        <v>446</v>
      </c>
      <c r="G48" s="321" t="s">
        <v>447</v>
      </c>
      <c r="H48" s="321" t="s">
        <v>350</v>
      </c>
      <c r="I48" s="321" t="s">
        <v>351</v>
      </c>
      <c r="J48" s="321" t="s">
        <v>352</v>
      </c>
      <c r="K48" s="321" t="s">
        <v>353</v>
      </c>
      <c r="L48" s="321" t="s">
        <v>374</v>
      </c>
      <c r="M48" s="321">
        <v>100</v>
      </c>
      <c r="N48" s="321" t="s">
        <v>355</v>
      </c>
      <c r="O48" s="321">
        <f>_xlfn.XLOOKUP(N48,'DO NOT TOUCH - INPUT'!D:D,'DO NOT TOUCH - INPUT'!E:E,"")</f>
        <v>2</v>
      </c>
      <c r="P48" s="321">
        <f>'STEP4 - Financing Mechanisms'!I26</f>
        <v>100</v>
      </c>
      <c r="Q48" s="374">
        <f t="shared" si="4"/>
        <v>200</v>
      </c>
    </row>
    <row r="49" spans="2:17" ht="80.25" customHeight="1">
      <c r="B49" s="590"/>
      <c r="C49" s="579"/>
      <c r="D49" s="321" t="s">
        <v>362</v>
      </c>
      <c r="E49" s="321" t="s">
        <v>448</v>
      </c>
      <c r="F49" s="321" t="s">
        <v>449</v>
      </c>
      <c r="G49" s="321" t="s">
        <v>450</v>
      </c>
      <c r="H49" s="321" t="s">
        <v>350</v>
      </c>
      <c r="I49" s="321" t="s">
        <v>351</v>
      </c>
      <c r="J49" s="321" t="s">
        <v>352</v>
      </c>
      <c r="K49" s="321" t="s">
        <v>353</v>
      </c>
      <c r="L49" s="321" t="s">
        <v>374</v>
      </c>
      <c r="M49" s="321">
        <v>100</v>
      </c>
      <c r="N49" s="321" t="s">
        <v>412</v>
      </c>
      <c r="O49" s="321">
        <f>_xlfn.XLOOKUP(N49,'DO NOT TOUCH - INPUT'!D:D,'DO NOT TOUCH - INPUT'!E:E,"")</f>
        <v>3</v>
      </c>
      <c r="P49" s="321">
        <f>'STEP4 - Financing Mechanisms'!N26</f>
        <v>100</v>
      </c>
      <c r="Q49" s="374">
        <f t="shared" si="4"/>
        <v>300</v>
      </c>
    </row>
    <row r="50" spans="2:17" ht="80.25" customHeight="1">
      <c r="B50" s="590"/>
      <c r="C50" s="580"/>
      <c r="D50" s="580"/>
      <c r="E50" s="580"/>
      <c r="F50" s="580"/>
      <c r="G50" s="580"/>
      <c r="H50" s="580"/>
      <c r="I50" s="580"/>
      <c r="J50" s="580"/>
      <c r="K50" s="580"/>
      <c r="L50" s="580"/>
      <c r="M50" s="580"/>
      <c r="N50" s="580"/>
      <c r="O50" s="580"/>
      <c r="P50" s="582">
        <f>IFERROR(SUM(Q43:Q49)/(SUM(O43:O49)*100),"Not Eligible")</f>
        <v>1</v>
      </c>
      <c r="Q50" s="583"/>
    </row>
    <row r="51" spans="2:17" ht="80.25" customHeight="1">
      <c r="B51" s="590"/>
      <c r="C51" s="591" t="s">
        <v>451</v>
      </c>
      <c r="D51" s="321" t="s">
        <v>338</v>
      </c>
      <c r="E51" s="321" t="s">
        <v>452</v>
      </c>
      <c r="F51" s="321" t="s">
        <v>453</v>
      </c>
      <c r="G51" s="321" t="s">
        <v>454</v>
      </c>
      <c r="H51" s="321" t="s">
        <v>342</v>
      </c>
      <c r="I51" s="321"/>
      <c r="J51" s="321" t="s">
        <v>343</v>
      </c>
      <c r="K51" s="321"/>
      <c r="L51" s="321" t="s">
        <v>344</v>
      </c>
      <c r="M51" s="321">
        <v>100</v>
      </c>
      <c r="N51" s="330" t="s">
        <v>345</v>
      </c>
      <c r="O51" s="321">
        <f>_xlfn.XLOOKUP(N51,'DO NOT TOUCH - INPUT'!D:D,'DO NOT TOUCH - INPUT'!E:E,"")</f>
        <v>0</v>
      </c>
      <c r="P51" s="321">
        <f>IF('STEP4 - Financing Mechanisms'!D27="No","NO",0)</f>
        <v>0</v>
      </c>
      <c r="Q51" s="374">
        <f>O51*P51</f>
        <v>0</v>
      </c>
    </row>
    <row r="52" spans="2:17" ht="80.25" customHeight="1">
      <c r="B52" s="590"/>
      <c r="C52" s="591"/>
      <c r="D52" s="321" t="s">
        <v>346</v>
      </c>
      <c r="E52" s="321" t="s">
        <v>455</v>
      </c>
      <c r="F52" s="321" t="s">
        <v>456</v>
      </c>
      <c r="G52" s="321" t="s">
        <v>457</v>
      </c>
      <c r="H52" s="321" t="s">
        <v>350</v>
      </c>
      <c r="I52" s="321" t="s">
        <v>351</v>
      </c>
      <c r="J52" s="321" t="s">
        <v>352</v>
      </c>
      <c r="K52" s="321" t="s">
        <v>353</v>
      </c>
      <c r="L52" s="321" t="s">
        <v>374</v>
      </c>
      <c r="M52" s="321">
        <v>100</v>
      </c>
      <c r="N52" s="330" t="s">
        <v>355</v>
      </c>
      <c r="O52" s="321">
        <f>_xlfn.XLOOKUP(N52,'DO NOT TOUCH - INPUT'!D:D,'DO NOT TOUCH - INPUT'!E:E,"")</f>
        <v>2</v>
      </c>
      <c r="P52" s="321">
        <f>'STEP4 - Financing Mechanisms'!I27</f>
        <v>100</v>
      </c>
      <c r="Q52" s="374">
        <f t="shared" ref="Q52:Q54" si="5">O52*P52</f>
        <v>200</v>
      </c>
    </row>
    <row r="53" spans="2:17" ht="80.25" customHeight="1">
      <c r="B53" s="590"/>
      <c r="C53" s="591"/>
      <c r="D53" s="321" t="s">
        <v>458</v>
      </c>
      <c r="E53" s="321" t="s">
        <v>459</v>
      </c>
      <c r="F53" s="321" t="s">
        <v>460</v>
      </c>
      <c r="G53" s="321" t="s">
        <v>461</v>
      </c>
      <c r="H53" s="321" t="s">
        <v>350</v>
      </c>
      <c r="I53" s="321" t="s">
        <v>351</v>
      </c>
      <c r="J53" s="321" t="s">
        <v>352</v>
      </c>
      <c r="K53" s="321" t="s">
        <v>353</v>
      </c>
      <c r="L53" s="321" t="s">
        <v>374</v>
      </c>
      <c r="M53" s="321">
        <v>100</v>
      </c>
      <c r="N53" s="330" t="s">
        <v>412</v>
      </c>
      <c r="O53" s="321">
        <f>_xlfn.XLOOKUP(N53,'DO NOT TOUCH - INPUT'!D:D,'DO NOT TOUCH - INPUT'!E:E,"")</f>
        <v>3</v>
      </c>
      <c r="P53" s="321">
        <f>'STEP4 - Financing Mechanisms'!N27</f>
        <v>100</v>
      </c>
      <c r="Q53" s="374">
        <f t="shared" si="5"/>
        <v>300</v>
      </c>
    </row>
    <row r="54" spans="2:17" ht="80.25" customHeight="1">
      <c r="B54" s="590"/>
      <c r="C54" s="591"/>
      <c r="D54" s="321" t="s">
        <v>458</v>
      </c>
      <c r="E54" s="321" t="s">
        <v>462</v>
      </c>
      <c r="F54" s="321" t="s">
        <v>463</v>
      </c>
      <c r="G54" s="321" t="s">
        <v>464</v>
      </c>
      <c r="H54" s="321" t="s">
        <v>350</v>
      </c>
      <c r="I54" s="321" t="s">
        <v>351</v>
      </c>
      <c r="J54" s="321" t="s">
        <v>352</v>
      </c>
      <c r="K54" s="321" t="s">
        <v>353</v>
      </c>
      <c r="L54" s="321" t="s">
        <v>374</v>
      </c>
      <c r="M54" s="321">
        <v>100</v>
      </c>
      <c r="N54" s="330" t="s">
        <v>355</v>
      </c>
      <c r="O54" s="321">
        <f>_xlfn.XLOOKUP(N54,'DO NOT TOUCH - INPUT'!D:D,'DO NOT TOUCH - INPUT'!E:E,"")</f>
        <v>2</v>
      </c>
      <c r="P54" s="321">
        <f>'STEP4 - Financing Mechanisms'!N28</f>
        <v>100</v>
      </c>
      <c r="Q54" s="374">
        <f t="shared" si="5"/>
        <v>200</v>
      </c>
    </row>
    <row r="55" spans="2:17" ht="80.25" customHeight="1">
      <c r="B55" s="590"/>
      <c r="C55" s="581"/>
      <c r="D55" s="581"/>
      <c r="E55" s="581"/>
      <c r="F55" s="581"/>
      <c r="G55" s="581"/>
      <c r="H55" s="581"/>
      <c r="I55" s="581"/>
      <c r="J55" s="581"/>
      <c r="K55" s="581"/>
      <c r="L55" s="581"/>
      <c r="M55" s="581"/>
      <c r="N55" s="581"/>
      <c r="O55" s="581"/>
      <c r="P55" s="582">
        <f>IFERROR(SUM(Q51:Q54)/(SUM(O51:O54)*100),"Not Eligible")</f>
        <v>1</v>
      </c>
      <c r="Q55" s="583"/>
    </row>
    <row r="56" spans="2:17" ht="80.25" customHeight="1">
      <c r="B56" s="590"/>
      <c r="C56" s="579" t="s">
        <v>465</v>
      </c>
      <c r="D56" s="321" t="s">
        <v>338</v>
      </c>
      <c r="E56" s="321" t="s">
        <v>466</v>
      </c>
      <c r="F56" s="321" t="s">
        <v>467</v>
      </c>
      <c r="G56" s="321" t="s">
        <v>468</v>
      </c>
      <c r="H56" s="321" t="s">
        <v>342</v>
      </c>
      <c r="I56" s="321"/>
      <c r="J56" s="321" t="s">
        <v>343</v>
      </c>
      <c r="K56" s="321"/>
      <c r="L56" s="321" t="s">
        <v>344</v>
      </c>
      <c r="M56" s="321">
        <v>100</v>
      </c>
      <c r="N56" s="321" t="s">
        <v>345</v>
      </c>
      <c r="O56" s="321">
        <f>_xlfn.XLOOKUP(N56,'DO NOT TOUCH - INPUT'!D:D,'DO NOT TOUCH - INPUT'!E:E,"")</f>
        <v>0</v>
      </c>
      <c r="P56" s="321">
        <f>IF('STEP4 - Financing Mechanisms'!D30="No","NO",0)</f>
        <v>0</v>
      </c>
      <c r="Q56" s="374">
        <f>O56*P56</f>
        <v>0</v>
      </c>
    </row>
    <row r="57" spans="2:17" ht="80.25" customHeight="1">
      <c r="B57" s="590"/>
      <c r="C57" s="579"/>
      <c r="D57" s="321" t="s">
        <v>469</v>
      </c>
      <c r="E57" s="321" t="s">
        <v>470</v>
      </c>
      <c r="F57" s="321" t="s">
        <v>471</v>
      </c>
      <c r="G57" s="321" t="s">
        <v>472</v>
      </c>
      <c r="H57" s="321" t="s">
        <v>342</v>
      </c>
      <c r="I57" s="321"/>
      <c r="J57" s="321" t="s">
        <v>343</v>
      </c>
      <c r="K57" s="321"/>
      <c r="L57" s="321" t="s">
        <v>344</v>
      </c>
      <c r="M57" s="321">
        <v>100</v>
      </c>
      <c r="N57" s="321" t="s">
        <v>345</v>
      </c>
      <c r="O57" s="321">
        <f>_xlfn.XLOOKUP(N57,'DO NOT TOUCH - INPUT'!D:D,'DO NOT TOUCH - INPUT'!E:E,"")</f>
        <v>0</v>
      </c>
      <c r="P57" s="321">
        <f>IF('STEP4 - Financing Mechanisms'!D29="No","NO",0)</f>
        <v>0</v>
      </c>
      <c r="Q57" s="374">
        <f t="shared" ref="Q57:Q61" si="6">O57*P57</f>
        <v>0</v>
      </c>
    </row>
    <row r="58" spans="2:17" ht="80.25" customHeight="1">
      <c r="B58" s="590"/>
      <c r="C58" s="579"/>
      <c r="D58" s="321" t="s">
        <v>346</v>
      </c>
      <c r="E58" s="321" t="s">
        <v>473</v>
      </c>
      <c r="F58" s="321" t="s">
        <v>474</v>
      </c>
      <c r="G58" s="321" t="s">
        <v>475</v>
      </c>
      <c r="H58" s="321" t="s">
        <v>350</v>
      </c>
      <c r="I58" s="321" t="s">
        <v>351</v>
      </c>
      <c r="J58" s="321" t="s">
        <v>352</v>
      </c>
      <c r="K58" s="321" t="s">
        <v>353</v>
      </c>
      <c r="L58" s="321" t="s">
        <v>374</v>
      </c>
      <c r="M58" s="321">
        <v>100</v>
      </c>
      <c r="N58" s="321" t="s">
        <v>412</v>
      </c>
      <c r="O58" s="321">
        <f>_xlfn.XLOOKUP(N58,'DO NOT TOUCH - INPUT'!D:D,'DO NOT TOUCH - INPUT'!E:E,"")</f>
        <v>3</v>
      </c>
      <c r="P58" s="321">
        <f>'STEP4 - Financing Mechanisms'!I29</f>
        <v>100</v>
      </c>
      <c r="Q58" s="374">
        <f t="shared" si="6"/>
        <v>300</v>
      </c>
    </row>
    <row r="59" spans="2:17" ht="80.25" customHeight="1">
      <c r="B59" s="590"/>
      <c r="C59" s="579"/>
      <c r="D59" s="321" t="s">
        <v>346</v>
      </c>
      <c r="E59" s="321" t="s">
        <v>476</v>
      </c>
      <c r="F59" s="321" t="s">
        <v>477</v>
      </c>
      <c r="G59" s="321" t="s">
        <v>478</v>
      </c>
      <c r="H59" s="321" t="s">
        <v>350</v>
      </c>
      <c r="I59" s="321" t="s">
        <v>351</v>
      </c>
      <c r="J59" s="321" t="s">
        <v>352</v>
      </c>
      <c r="K59" s="321" t="s">
        <v>353</v>
      </c>
      <c r="L59" s="321" t="s">
        <v>374</v>
      </c>
      <c r="M59" s="321">
        <v>100</v>
      </c>
      <c r="N59" s="321" t="s">
        <v>412</v>
      </c>
      <c r="O59" s="321">
        <f>_xlfn.XLOOKUP(N59,'DO NOT TOUCH - INPUT'!D:D,'DO NOT TOUCH - INPUT'!E:E,"")</f>
        <v>3</v>
      </c>
      <c r="P59" s="321">
        <f>'STEP4 - Financing Mechanisms'!I30</f>
        <v>100</v>
      </c>
      <c r="Q59" s="374">
        <f t="shared" si="6"/>
        <v>300</v>
      </c>
    </row>
    <row r="60" spans="2:17" ht="80.25" customHeight="1">
      <c r="B60" s="590"/>
      <c r="C60" s="579"/>
      <c r="D60" s="321" t="s">
        <v>362</v>
      </c>
      <c r="E60" s="321" t="s">
        <v>347</v>
      </c>
      <c r="F60" s="321" t="s">
        <v>479</v>
      </c>
      <c r="G60" s="321" t="s">
        <v>480</v>
      </c>
      <c r="H60" s="321" t="s">
        <v>350</v>
      </c>
      <c r="I60" s="321" t="s">
        <v>351</v>
      </c>
      <c r="J60" s="321" t="s">
        <v>352</v>
      </c>
      <c r="K60" s="321" t="s">
        <v>353</v>
      </c>
      <c r="L60" s="321" t="s">
        <v>374</v>
      </c>
      <c r="M60" s="321">
        <v>100</v>
      </c>
      <c r="N60" s="321" t="s">
        <v>355</v>
      </c>
      <c r="O60" s="321">
        <f>_xlfn.XLOOKUP(N60,'DO NOT TOUCH - INPUT'!D:D,'DO NOT TOUCH - INPUT'!E:E,"")</f>
        <v>2</v>
      </c>
      <c r="P60" s="321">
        <f>'STEP4 - Financing Mechanisms'!N29</f>
        <v>100</v>
      </c>
      <c r="Q60" s="374">
        <f t="shared" si="6"/>
        <v>200</v>
      </c>
    </row>
    <row r="61" spans="2:17" ht="80.25" customHeight="1">
      <c r="B61" s="590"/>
      <c r="C61" s="579"/>
      <c r="D61" s="321" t="s">
        <v>362</v>
      </c>
      <c r="E61" s="321" t="s">
        <v>365</v>
      </c>
      <c r="F61" s="321" t="s">
        <v>481</v>
      </c>
      <c r="G61" s="321" t="s">
        <v>482</v>
      </c>
      <c r="H61" s="321" t="s">
        <v>350</v>
      </c>
      <c r="I61" s="321" t="s">
        <v>351</v>
      </c>
      <c r="J61" s="321" t="s">
        <v>352</v>
      </c>
      <c r="K61" s="321" t="s">
        <v>353</v>
      </c>
      <c r="L61" s="321" t="s">
        <v>374</v>
      </c>
      <c r="M61" s="321">
        <v>100</v>
      </c>
      <c r="N61" s="321" t="s">
        <v>355</v>
      </c>
      <c r="O61" s="321">
        <f>_xlfn.XLOOKUP(N61,'DO NOT TOUCH - INPUT'!D:D,'DO NOT TOUCH - INPUT'!E:E,"")</f>
        <v>2</v>
      </c>
      <c r="P61" s="321">
        <f>'STEP4 - Financing Mechanisms'!N30</f>
        <v>100</v>
      </c>
      <c r="Q61" s="374">
        <f t="shared" si="6"/>
        <v>200</v>
      </c>
    </row>
    <row r="62" spans="2:17" ht="80.25" customHeight="1">
      <c r="B62" s="590"/>
      <c r="C62" s="592"/>
      <c r="D62" s="592"/>
      <c r="E62" s="592"/>
      <c r="F62" s="592"/>
      <c r="G62" s="592"/>
      <c r="H62" s="592"/>
      <c r="I62" s="592"/>
      <c r="J62" s="592"/>
      <c r="K62" s="592"/>
      <c r="L62" s="592"/>
      <c r="M62" s="592"/>
      <c r="N62" s="592"/>
      <c r="O62" s="592"/>
      <c r="P62" s="582">
        <f>IFERROR(SUM(Q56:Q61)/(SUM(O56:O61)*100),"Not Eligible")</f>
        <v>1</v>
      </c>
      <c r="Q62" s="583"/>
    </row>
    <row r="63" spans="2:17" ht="80.25" customHeight="1">
      <c r="B63" s="590"/>
      <c r="C63" s="579" t="s">
        <v>483</v>
      </c>
      <c r="D63" s="321" t="s">
        <v>469</v>
      </c>
      <c r="E63" s="321" t="s">
        <v>484</v>
      </c>
      <c r="F63" s="321" t="s">
        <v>485</v>
      </c>
      <c r="G63" s="321" t="s">
        <v>486</v>
      </c>
      <c r="H63" s="321" t="s">
        <v>342</v>
      </c>
      <c r="I63" s="321"/>
      <c r="J63" s="321" t="s">
        <v>343</v>
      </c>
      <c r="K63" s="321"/>
      <c r="L63" s="321" t="s">
        <v>344</v>
      </c>
      <c r="M63" s="321">
        <v>100</v>
      </c>
      <c r="N63" s="321" t="s">
        <v>345</v>
      </c>
      <c r="O63" s="321">
        <f>_xlfn.XLOOKUP(N63,'DO NOT TOUCH - INPUT'!D:D,'DO NOT TOUCH - INPUT'!E:E,"")</f>
        <v>0</v>
      </c>
      <c r="P63" s="321">
        <f>IF('STEP4 - Financing Mechanisms'!D31="No","NO",0)</f>
        <v>0</v>
      </c>
      <c r="Q63" s="374">
        <f>O63*P63</f>
        <v>0</v>
      </c>
    </row>
    <row r="64" spans="2:17" ht="80.25" customHeight="1">
      <c r="B64" s="590"/>
      <c r="C64" s="579"/>
      <c r="D64" s="321" t="s">
        <v>346</v>
      </c>
      <c r="E64" s="321" t="s">
        <v>487</v>
      </c>
      <c r="F64" s="321" t="s">
        <v>488</v>
      </c>
      <c r="G64" s="321" t="s">
        <v>489</v>
      </c>
      <c r="H64" s="321" t="s">
        <v>350</v>
      </c>
      <c r="I64" s="321" t="s">
        <v>351</v>
      </c>
      <c r="J64" s="321" t="s">
        <v>352</v>
      </c>
      <c r="K64" s="321" t="s">
        <v>353</v>
      </c>
      <c r="L64" s="321" t="s">
        <v>374</v>
      </c>
      <c r="M64" s="321">
        <v>100</v>
      </c>
      <c r="N64" s="321" t="s">
        <v>355</v>
      </c>
      <c r="O64" s="321">
        <f>_xlfn.XLOOKUP(N64,'DO NOT TOUCH - INPUT'!D:D,'DO NOT TOUCH - INPUT'!E:E,"")</f>
        <v>2</v>
      </c>
      <c r="P64" s="321">
        <f>'STEP4 - Financing Mechanisms'!I33</f>
        <v>100</v>
      </c>
      <c r="Q64" s="374">
        <f t="shared" ref="Q64:Q70" si="7">O64*P64</f>
        <v>200</v>
      </c>
    </row>
    <row r="65" spans="2:17" ht="80.25" customHeight="1">
      <c r="B65" s="590"/>
      <c r="C65" s="579"/>
      <c r="D65" s="321" t="s">
        <v>346</v>
      </c>
      <c r="E65" s="321" t="s">
        <v>490</v>
      </c>
      <c r="F65" s="321" t="s">
        <v>491</v>
      </c>
      <c r="G65" s="321" t="s">
        <v>492</v>
      </c>
      <c r="H65" s="321" t="s">
        <v>350</v>
      </c>
      <c r="I65" s="321" t="s">
        <v>351</v>
      </c>
      <c r="J65" s="321" t="s">
        <v>352</v>
      </c>
      <c r="K65" s="321" t="s">
        <v>353</v>
      </c>
      <c r="L65" s="321" t="s">
        <v>374</v>
      </c>
      <c r="M65" s="321">
        <v>100</v>
      </c>
      <c r="N65" s="321" t="s">
        <v>355</v>
      </c>
      <c r="O65" s="321">
        <f>_xlfn.XLOOKUP(N65,'DO NOT TOUCH - INPUT'!D:D,'DO NOT TOUCH - INPUT'!E:E,"")</f>
        <v>2</v>
      </c>
      <c r="P65" s="321">
        <f>'STEP4 - Financing Mechanisms'!I34</f>
        <v>100</v>
      </c>
      <c r="Q65" s="374">
        <f t="shared" si="7"/>
        <v>200</v>
      </c>
    </row>
    <row r="66" spans="2:17" ht="80.25" customHeight="1">
      <c r="B66" s="590"/>
      <c r="C66" s="579"/>
      <c r="D66" s="321" t="s">
        <v>346</v>
      </c>
      <c r="E66" s="321" t="s">
        <v>436</v>
      </c>
      <c r="F66" s="321" t="s">
        <v>493</v>
      </c>
      <c r="G66" s="321" t="s">
        <v>494</v>
      </c>
      <c r="H66" s="321" t="s">
        <v>350</v>
      </c>
      <c r="I66" s="321" t="s">
        <v>351</v>
      </c>
      <c r="J66" s="321" t="s">
        <v>352</v>
      </c>
      <c r="K66" s="321" t="s">
        <v>353</v>
      </c>
      <c r="L66" s="321" t="s">
        <v>374</v>
      </c>
      <c r="M66" s="321">
        <v>100</v>
      </c>
      <c r="N66" s="321" t="s">
        <v>412</v>
      </c>
      <c r="O66" s="321">
        <f>_xlfn.XLOOKUP(N66,'DO NOT TOUCH - INPUT'!D:D,'DO NOT TOUCH - INPUT'!E:E,"")</f>
        <v>3</v>
      </c>
      <c r="P66" s="321">
        <f>'STEP4 - Financing Mechanisms'!I31</f>
        <v>100</v>
      </c>
      <c r="Q66" s="374">
        <f t="shared" si="7"/>
        <v>300</v>
      </c>
    </row>
    <row r="67" spans="2:17" ht="80.25" customHeight="1">
      <c r="B67" s="590"/>
      <c r="C67" s="579"/>
      <c r="D67" s="321" t="s">
        <v>346</v>
      </c>
      <c r="E67" s="321" t="s">
        <v>391</v>
      </c>
      <c r="F67" s="321" t="s">
        <v>495</v>
      </c>
      <c r="G67" s="321" t="s">
        <v>496</v>
      </c>
      <c r="H67" s="321" t="s">
        <v>342</v>
      </c>
      <c r="I67" s="321" t="s">
        <v>343</v>
      </c>
      <c r="J67" s="321" t="s">
        <v>359</v>
      </c>
      <c r="K67" s="321" t="s">
        <v>497</v>
      </c>
      <c r="L67" s="321" t="s">
        <v>361</v>
      </c>
      <c r="M67" s="321">
        <v>100</v>
      </c>
      <c r="N67" s="321" t="s">
        <v>355</v>
      </c>
      <c r="O67" s="321">
        <f>_xlfn.XLOOKUP(N67,'DO NOT TOUCH - INPUT'!D:D,'DO NOT TOUCH - INPUT'!E:E,"")</f>
        <v>2</v>
      </c>
      <c r="P67" s="321">
        <f>'STEP4 - Financing Mechanisms'!I32</f>
        <v>100</v>
      </c>
      <c r="Q67" s="374">
        <f t="shared" si="7"/>
        <v>200</v>
      </c>
    </row>
    <row r="68" spans="2:17" ht="80.25" customHeight="1">
      <c r="B68" s="590"/>
      <c r="C68" s="579"/>
      <c r="D68" s="321" t="s">
        <v>346</v>
      </c>
      <c r="E68" s="321" t="s">
        <v>498</v>
      </c>
      <c r="F68" s="321" t="s">
        <v>499</v>
      </c>
      <c r="G68" s="321" t="s">
        <v>500</v>
      </c>
      <c r="H68" s="321" t="s">
        <v>350</v>
      </c>
      <c r="I68" s="321" t="s">
        <v>351</v>
      </c>
      <c r="J68" s="321" t="s">
        <v>352</v>
      </c>
      <c r="K68" s="321" t="s">
        <v>353</v>
      </c>
      <c r="L68" s="321" t="s">
        <v>374</v>
      </c>
      <c r="M68" s="321">
        <v>100</v>
      </c>
      <c r="N68" s="321" t="s">
        <v>355</v>
      </c>
      <c r="O68" s="321">
        <f>_xlfn.XLOOKUP(N68,'DO NOT TOUCH - INPUT'!D:D,'DO NOT TOUCH - INPUT'!E:E,"")</f>
        <v>2</v>
      </c>
      <c r="P68" s="321">
        <f>'STEP4 - Financing Mechanisms'!I35</f>
        <v>100</v>
      </c>
      <c r="Q68" s="374">
        <f t="shared" si="7"/>
        <v>200</v>
      </c>
    </row>
    <row r="69" spans="2:17" ht="80.25" customHeight="1">
      <c r="B69" s="590"/>
      <c r="C69" s="579"/>
      <c r="D69" s="321" t="s">
        <v>362</v>
      </c>
      <c r="E69" s="321" t="s">
        <v>347</v>
      </c>
      <c r="F69" s="321" t="s">
        <v>501</v>
      </c>
      <c r="G69" s="321" t="s">
        <v>502</v>
      </c>
      <c r="H69" s="321" t="s">
        <v>350</v>
      </c>
      <c r="I69" s="321" t="s">
        <v>351</v>
      </c>
      <c r="J69" s="321" t="s">
        <v>352</v>
      </c>
      <c r="K69" s="321" t="s">
        <v>353</v>
      </c>
      <c r="L69" s="321" t="s">
        <v>374</v>
      </c>
      <c r="M69" s="321">
        <v>100</v>
      </c>
      <c r="N69" s="321" t="s">
        <v>412</v>
      </c>
      <c r="O69" s="321">
        <f>_xlfn.XLOOKUP(N69,'DO NOT TOUCH - INPUT'!D:D,'DO NOT TOUCH - INPUT'!E:E,"")</f>
        <v>3</v>
      </c>
      <c r="P69" s="321">
        <f>'STEP4 - Financing Mechanisms'!N31</f>
        <v>100</v>
      </c>
      <c r="Q69" s="374">
        <f t="shared" si="7"/>
        <v>300</v>
      </c>
    </row>
    <row r="70" spans="2:17" ht="80.25" customHeight="1">
      <c r="B70" s="590"/>
      <c r="C70" s="579"/>
      <c r="D70" s="321" t="s">
        <v>362</v>
      </c>
      <c r="E70" s="321" t="s">
        <v>365</v>
      </c>
      <c r="F70" s="321" t="s">
        <v>503</v>
      </c>
      <c r="G70" s="321" t="s">
        <v>504</v>
      </c>
      <c r="H70" s="321" t="s">
        <v>350</v>
      </c>
      <c r="I70" s="321" t="s">
        <v>351</v>
      </c>
      <c r="J70" s="321" t="s">
        <v>352</v>
      </c>
      <c r="K70" s="321" t="s">
        <v>353</v>
      </c>
      <c r="L70" s="321" t="s">
        <v>374</v>
      </c>
      <c r="M70" s="321">
        <v>100</v>
      </c>
      <c r="N70" s="321" t="s">
        <v>355</v>
      </c>
      <c r="O70" s="321">
        <f>_xlfn.XLOOKUP(N70,'DO NOT TOUCH - INPUT'!D:D,'DO NOT TOUCH - INPUT'!E:E,"")</f>
        <v>2</v>
      </c>
      <c r="P70" s="321">
        <f>'STEP4 - Financing Mechanisms'!N32</f>
        <v>100</v>
      </c>
      <c r="Q70" s="374">
        <f t="shared" si="7"/>
        <v>200</v>
      </c>
    </row>
    <row r="71" spans="2:17" ht="80.25" customHeight="1">
      <c r="B71" s="590"/>
      <c r="C71" s="592"/>
      <c r="D71" s="592"/>
      <c r="E71" s="592"/>
      <c r="F71" s="592"/>
      <c r="G71" s="592"/>
      <c r="H71" s="592"/>
      <c r="I71" s="592"/>
      <c r="J71" s="592"/>
      <c r="K71" s="592"/>
      <c r="L71" s="592"/>
      <c r="M71" s="592"/>
      <c r="N71" s="592"/>
      <c r="O71" s="592"/>
      <c r="P71" s="582">
        <f>IFERROR(SUM(Q63:Q70)/(SUM(O63:O70)*100),"Not Eligible")</f>
        <v>1</v>
      </c>
      <c r="Q71" s="583"/>
    </row>
    <row r="72" spans="2:17" ht="80.25" customHeight="1">
      <c r="B72" s="590"/>
      <c r="C72" s="579" t="s">
        <v>505</v>
      </c>
      <c r="D72" s="321" t="s">
        <v>469</v>
      </c>
      <c r="E72" s="321" t="s">
        <v>506</v>
      </c>
      <c r="F72" s="321" t="s">
        <v>507</v>
      </c>
      <c r="G72" s="321" t="s">
        <v>508</v>
      </c>
      <c r="H72" s="321" t="s">
        <v>342</v>
      </c>
      <c r="I72" s="321"/>
      <c r="J72" s="321" t="s">
        <v>343</v>
      </c>
      <c r="K72" s="321"/>
      <c r="L72" s="321" t="s">
        <v>344</v>
      </c>
      <c r="M72" s="321">
        <v>100</v>
      </c>
      <c r="N72" s="321" t="s">
        <v>345</v>
      </c>
      <c r="O72" s="321">
        <f>_xlfn.XLOOKUP(N72,'DO NOT TOUCH - INPUT'!D:D,'DO NOT TOUCH - INPUT'!E:E,"")</f>
        <v>0</v>
      </c>
      <c r="P72" s="321">
        <f>IF('STEP4 - Financing Mechanisms'!D36="No","NO",0)</f>
        <v>0</v>
      </c>
      <c r="Q72" s="374">
        <f>O72*P72</f>
        <v>0</v>
      </c>
    </row>
    <row r="73" spans="2:17" ht="80.25" customHeight="1">
      <c r="B73" s="590"/>
      <c r="C73" s="579"/>
      <c r="D73" s="321" t="s">
        <v>346</v>
      </c>
      <c r="E73" s="321" t="s">
        <v>509</v>
      </c>
      <c r="F73" s="321" t="s">
        <v>510</v>
      </c>
      <c r="G73" s="321" t="s">
        <v>511</v>
      </c>
      <c r="H73" s="321" t="s">
        <v>350</v>
      </c>
      <c r="I73" s="321" t="s">
        <v>351</v>
      </c>
      <c r="J73" s="321" t="s">
        <v>352</v>
      </c>
      <c r="K73" s="321" t="s">
        <v>353</v>
      </c>
      <c r="L73" s="321" t="s">
        <v>374</v>
      </c>
      <c r="M73" s="321">
        <v>100</v>
      </c>
      <c r="N73" s="321" t="s">
        <v>412</v>
      </c>
      <c r="O73" s="321">
        <f>_xlfn.XLOOKUP(N73,'DO NOT TOUCH - INPUT'!D:D,'DO NOT TOUCH - INPUT'!E:E,"")</f>
        <v>3</v>
      </c>
      <c r="P73" s="321">
        <f>'STEP4 - Financing Mechanisms'!I36</f>
        <v>100</v>
      </c>
      <c r="Q73" s="374">
        <f t="shared" ref="Q73:Q76" si="8">O73*P73</f>
        <v>300</v>
      </c>
    </row>
    <row r="74" spans="2:17" ht="80.25" customHeight="1">
      <c r="B74" s="590"/>
      <c r="C74" s="579"/>
      <c r="D74" s="321" t="s">
        <v>362</v>
      </c>
      <c r="E74" s="321" t="s">
        <v>512</v>
      </c>
      <c r="F74" s="321" t="s">
        <v>513</v>
      </c>
      <c r="G74" s="321" t="s">
        <v>514</v>
      </c>
      <c r="H74" s="321" t="s">
        <v>350</v>
      </c>
      <c r="I74" s="321" t="s">
        <v>351</v>
      </c>
      <c r="J74" s="321" t="s">
        <v>352</v>
      </c>
      <c r="K74" s="321" t="s">
        <v>353</v>
      </c>
      <c r="L74" s="321" t="s">
        <v>374</v>
      </c>
      <c r="M74" s="321">
        <v>100</v>
      </c>
      <c r="N74" s="321" t="s">
        <v>355</v>
      </c>
      <c r="O74" s="321">
        <f>_xlfn.XLOOKUP(N74,'DO NOT TOUCH - INPUT'!D:D,'DO NOT TOUCH - INPUT'!E:E,"")</f>
        <v>2</v>
      </c>
      <c r="P74" s="321">
        <f>'STEP4 - Financing Mechanisms'!N36</f>
        <v>100</v>
      </c>
      <c r="Q74" s="374">
        <f t="shared" si="8"/>
        <v>200</v>
      </c>
    </row>
    <row r="75" spans="2:17" ht="80.25" customHeight="1">
      <c r="B75" s="590"/>
      <c r="C75" s="579"/>
      <c r="D75" s="321" t="s">
        <v>362</v>
      </c>
      <c r="E75" s="321" t="s">
        <v>515</v>
      </c>
      <c r="F75" s="321" t="s">
        <v>516</v>
      </c>
      <c r="G75" s="321" t="s">
        <v>517</v>
      </c>
      <c r="H75" s="321" t="s">
        <v>350</v>
      </c>
      <c r="I75" s="321" t="s">
        <v>351</v>
      </c>
      <c r="J75" s="321" t="s">
        <v>352</v>
      </c>
      <c r="K75" s="321" t="s">
        <v>353</v>
      </c>
      <c r="L75" s="321" t="s">
        <v>374</v>
      </c>
      <c r="M75" s="321">
        <v>100</v>
      </c>
      <c r="N75" s="321" t="s">
        <v>412</v>
      </c>
      <c r="O75" s="321">
        <f>_xlfn.XLOOKUP(N75,'DO NOT TOUCH - INPUT'!D:D,'DO NOT TOUCH - INPUT'!E:E,"")</f>
        <v>3</v>
      </c>
      <c r="P75" s="321">
        <f>'STEP4 - Financing Mechanisms'!N37</f>
        <v>100</v>
      </c>
      <c r="Q75" s="374">
        <f t="shared" si="8"/>
        <v>300</v>
      </c>
    </row>
    <row r="76" spans="2:17" ht="80.25" customHeight="1">
      <c r="B76" s="590"/>
      <c r="C76" s="579"/>
      <c r="D76" s="321" t="s">
        <v>346</v>
      </c>
      <c r="E76" s="321" t="s">
        <v>518</v>
      </c>
      <c r="F76" s="321" t="s">
        <v>519</v>
      </c>
      <c r="G76" s="321" t="s">
        <v>520</v>
      </c>
      <c r="H76" s="321" t="s">
        <v>350</v>
      </c>
      <c r="I76" s="321" t="s">
        <v>351</v>
      </c>
      <c r="J76" s="321" t="s">
        <v>352</v>
      </c>
      <c r="K76" s="321" t="s">
        <v>353</v>
      </c>
      <c r="L76" s="321" t="s">
        <v>374</v>
      </c>
      <c r="M76" s="321">
        <v>100</v>
      </c>
      <c r="N76" s="321" t="s">
        <v>355</v>
      </c>
      <c r="O76" s="321">
        <f>_xlfn.XLOOKUP(N76,'DO NOT TOUCH - INPUT'!D:D,'DO NOT TOUCH - INPUT'!E:E,"")</f>
        <v>2</v>
      </c>
      <c r="P76" s="321">
        <f>'STEP4 - Financing Mechanisms'!I37</f>
        <v>100</v>
      </c>
      <c r="Q76" s="374">
        <f t="shared" si="8"/>
        <v>200</v>
      </c>
    </row>
    <row r="77" spans="2:17" ht="80.25" customHeight="1">
      <c r="B77" s="590"/>
      <c r="C77" s="581"/>
      <c r="D77" s="581"/>
      <c r="E77" s="581"/>
      <c r="F77" s="581"/>
      <c r="G77" s="581"/>
      <c r="H77" s="581"/>
      <c r="I77" s="581"/>
      <c r="J77" s="581"/>
      <c r="K77" s="581"/>
      <c r="L77" s="581"/>
      <c r="M77" s="581"/>
      <c r="N77" s="581"/>
      <c r="O77" s="581"/>
      <c r="P77" s="582">
        <f>IFERROR(SUM(Q72:Q76)/(SUM(O72:O76)*100),"Not Eligible")</f>
        <v>1</v>
      </c>
      <c r="Q77" s="583"/>
    </row>
    <row r="78" spans="2:17" ht="110.25" customHeight="1">
      <c r="B78" s="590" t="s">
        <v>521</v>
      </c>
      <c r="C78" s="579" t="s">
        <v>522</v>
      </c>
      <c r="D78" s="321" t="s">
        <v>338</v>
      </c>
      <c r="E78" s="321" t="s">
        <v>523</v>
      </c>
      <c r="F78" s="321" t="s">
        <v>524</v>
      </c>
      <c r="G78" s="321" t="s">
        <v>525</v>
      </c>
      <c r="H78" s="321" t="s">
        <v>342</v>
      </c>
      <c r="I78" s="321" t="s">
        <v>343</v>
      </c>
      <c r="J78" s="321" t="s">
        <v>526</v>
      </c>
      <c r="K78" s="321" t="s">
        <v>527</v>
      </c>
      <c r="L78" s="321" t="s">
        <v>344</v>
      </c>
      <c r="M78" s="321"/>
      <c r="N78" s="321" t="s">
        <v>345</v>
      </c>
      <c r="O78" s="321">
        <f>_xlfn.XLOOKUP(N78,'DO NOT TOUCH - INPUT'!D:D,'DO NOT TOUCH - INPUT'!E:E,"")</f>
        <v>0</v>
      </c>
      <c r="P78" s="321">
        <f>IF('STEP4 - Financing Mechanisms'!D38="No","NO",0)</f>
        <v>0</v>
      </c>
      <c r="Q78" s="375">
        <f>O78*P78</f>
        <v>0</v>
      </c>
    </row>
    <row r="79" spans="2:17" ht="103.5" customHeight="1">
      <c r="B79" s="590"/>
      <c r="C79" s="579"/>
      <c r="D79" s="321" t="s">
        <v>346</v>
      </c>
      <c r="E79" s="321" t="s">
        <v>436</v>
      </c>
      <c r="F79" s="321" t="s">
        <v>528</v>
      </c>
      <c r="G79" s="321" t="s">
        <v>529</v>
      </c>
      <c r="H79" s="321" t="s">
        <v>350</v>
      </c>
      <c r="I79" s="321" t="s">
        <v>351</v>
      </c>
      <c r="J79" s="321" t="s">
        <v>352</v>
      </c>
      <c r="K79" s="321" t="s">
        <v>353</v>
      </c>
      <c r="L79" s="321" t="s">
        <v>354</v>
      </c>
      <c r="M79" s="321">
        <v>100</v>
      </c>
      <c r="N79" s="321" t="s">
        <v>412</v>
      </c>
      <c r="O79" s="321">
        <f>_xlfn.XLOOKUP(N79,'DO NOT TOUCH - INPUT'!D:D,'DO NOT TOUCH - INPUT'!E:E,"")</f>
        <v>3</v>
      </c>
      <c r="P79" s="321">
        <f>'STEP4 - Financing Mechanisms'!I38</f>
        <v>100</v>
      </c>
      <c r="Q79" s="375">
        <f t="shared" ref="Q79:Q83" si="9">O79*P79</f>
        <v>300</v>
      </c>
    </row>
    <row r="80" spans="2:17" ht="80.25" customHeight="1">
      <c r="B80" s="590"/>
      <c r="C80" s="579"/>
      <c r="D80" s="321" t="s">
        <v>346</v>
      </c>
      <c r="E80" s="321" t="s">
        <v>391</v>
      </c>
      <c r="F80" s="321" t="s">
        <v>530</v>
      </c>
      <c r="G80" s="321" t="s">
        <v>531</v>
      </c>
      <c r="H80" s="321" t="s">
        <v>342</v>
      </c>
      <c r="I80" s="321" t="s">
        <v>343</v>
      </c>
      <c r="J80" s="321" t="s">
        <v>532</v>
      </c>
      <c r="K80" s="321" t="s">
        <v>533</v>
      </c>
      <c r="L80" s="321" t="s">
        <v>534</v>
      </c>
      <c r="M80" s="321">
        <v>100</v>
      </c>
      <c r="N80" s="321" t="s">
        <v>368</v>
      </c>
      <c r="O80" s="321">
        <f>_xlfn.XLOOKUP(N80,'DO NOT TOUCH - INPUT'!D:D,'DO NOT TOUCH - INPUT'!E:E,"")</f>
        <v>1</v>
      </c>
      <c r="P80" s="321">
        <f>'STEP4 - Financing Mechanisms'!I39</f>
        <v>100</v>
      </c>
      <c r="Q80" s="375">
        <f t="shared" si="9"/>
        <v>100</v>
      </c>
    </row>
    <row r="81" spans="2:17" ht="80.25" customHeight="1">
      <c r="B81" s="590"/>
      <c r="C81" s="579"/>
      <c r="D81" s="321" t="s">
        <v>346</v>
      </c>
      <c r="E81" s="321" t="s">
        <v>535</v>
      </c>
      <c r="F81" s="350" t="s">
        <v>536</v>
      </c>
      <c r="G81" s="321" t="s">
        <v>537</v>
      </c>
      <c r="H81" s="321" t="s">
        <v>350</v>
      </c>
      <c r="I81" s="321" t="s">
        <v>351</v>
      </c>
      <c r="J81" s="321" t="s">
        <v>352</v>
      </c>
      <c r="K81" s="321" t="s">
        <v>353</v>
      </c>
      <c r="L81" s="321" t="s">
        <v>374</v>
      </c>
      <c r="M81" s="321">
        <v>100</v>
      </c>
      <c r="N81" s="321" t="s">
        <v>412</v>
      </c>
      <c r="O81" s="321">
        <f>_xlfn.XLOOKUP(N81,'DO NOT TOUCH - INPUT'!D:D,'DO NOT TOUCH - INPUT'!E:E,"")</f>
        <v>3</v>
      </c>
      <c r="P81" s="321">
        <f>'STEP4 - Financing Mechanisms'!I40</f>
        <v>100</v>
      </c>
      <c r="Q81" s="375">
        <f t="shared" si="9"/>
        <v>300</v>
      </c>
    </row>
    <row r="82" spans="2:17" ht="80.25" customHeight="1">
      <c r="B82" s="590"/>
      <c r="C82" s="579"/>
      <c r="D82" s="321" t="s">
        <v>362</v>
      </c>
      <c r="E82" s="323" t="s">
        <v>538</v>
      </c>
      <c r="F82" s="321" t="s">
        <v>539</v>
      </c>
      <c r="G82" s="321" t="s">
        <v>540</v>
      </c>
      <c r="H82" s="321" t="s">
        <v>350</v>
      </c>
      <c r="I82" s="321" t="s">
        <v>351</v>
      </c>
      <c r="J82" s="321" t="s">
        <v>352</v>
      </c>
      <c r="K82" s="321" t="s">
        <v>353</v>
      </c>
      <c r="L82" s="321" t="s">
        <v>354</v>
      </c>
      <c r="M82" s="321">
        <v>100</v>
      </c>
      <c r="N82" s="321" t="s">
        <v>412</v>
      </c>
      <c r="O82" s="321">
        <f>_xlfn.XLOOKUP(N82,'DO NOT TOUCH - INPUT'!D:D,'DO NOT TOUCH - INPUT'!E:E,"")</f>
        <v>3</v>
      </c>
      <c r="P82" s="321">
        <f>'STEP4 - Financing Mechanisms'!N38</f>
        <v>100</v>
      </c>
      <c r="Q82" s="375">
        <f t="shared" si="9"/>
        <v>300</v>
      </c>
    </row>
    <row r="83" spans="2:17" ht="80.25" customHeight="1">
      <c r="B83" s="590"/>
      <c r="C83" s="579"/>
      <c r="D83" s="321" t="s">
        <v>362</v>
      </c>
      <c r="E83" s="323" t="s">
        <v>541</v>
      </c>
      <c r="F83" s="321" t="s">
        <v>542</v>
      </c>
      <c r="G83" s="321" t="s">
        <v>543</v>
      </c>
      <c r="H83" s="321" t="s">
        <v>350</v>
      </c>
      <c r="I83" s="321" t="s">
        <v>351</v>
      </c>
      <c r="J83" s="321" t="s">
        <v>352</v>
      </c>
      <c r="K83" s="321" t="s">
        <v>353</v>
      </c>
      <c r="L83" s="321" t="s">
        <v>354</v>
      </c>
      <c r="M83" s="321">
        <v>100</v>
      </c>
      <c r="N83" s="321" t="s">
        <v>412</v>
      </c>
      <c r="O83" s="321">
        <f>_xlfn.XLOOKUP(N83,'DO NOT TOUCH - INPUT'!D:D,'DO NOT TOUCH - INPUT'!E:E,"")</f>
        <v>3</v>
      </c>
      <c r="P83" s="321">
        <f>'STEP4 - Financing Mechanisms'!N39</f>
        <v>100</v>
      </c>
      <c r="Q83" s="375">
        <f t="shared" si="9"/>
        <v>300</v>
      </c>
    </row>
    <row r="84" spans="2:17" ht="80.25" customHeight="1">
      <c r="B84" s="590"/>
      <c r="C84" s="581"/>
      <c r="D84" s="581"/>
      <c r="E84" s="581"/>
      <c r="F84" s="581"/>
      <c r="G84" s="581"/>
      <c r="H84" s="581"/>
      <c r="I84" s="581"/>
      <c r="J84" s="581"/>
      <c r="K84" s="581"/>
      <c r="L84" s="581"/>
      <c r="M84" s="581"/>
      <c r="N84" s="581"/>
      <c r="O84" s="581"/>
      <c r="P84" s="582">
        <f>IFERROR(SUM(Q78:Q83)/(SUM(O78:O83)*100),"Not Eligible")</f>
        <v>1</v>
      </c>
      <c r="Q84" s="583"/>
    </row>
    <row r="85" spans="2:17" ht="80.25" customHeight="1">
      <c r="B85" s="590"/>
      <c r="C85" s="579" t="s">
        <v>544</v>
      </c>
      <c r="D85" s="321" t="s">
        <v>338</v>
      </c>
      <c r="E85" s="321" t="s">
        <v>545</v>
      </c>
      <c r="F85" s="321" t="s">
        <v>546</v>
      </c>
      <c r="G85" s="321" t="s">
        <v>547</v>
      </c>
      <c r="H85" s="321" t="s">
        <v>342</v>
      </c>
      <c r="I85" s="321"/>
      <c r="J85" s="321"/>
      <c r="K85" s="321"/>
      <c r="L85" s="321" t="s">
        <v>344</v>
      </c>
      <c r="M85" s="321"/>
      <c r="N85" s="321" t="s">
        <v>345</v>
      </c>
      <c r="O85" s="321">
        <f>_xlfn.XLOOKUP(N85,'DO NOT TOUCH - INPUT'!D:D,'DO NOT TOUCH - INPUT'!E:E,"")</f>
        <v>0</v>
      </c>
      <c r="P85" s="321">
        <f>IF('STEP4 - Financing Mechanisms'!D41="No","NO",0)</f>
        <v>0</v>
      </c>
      <c r="Q85" s="374">
        <f>O85*P85</f>
        <v>0</v>
      </c>
    </row>
    <row r="86" spans="2:17" ht="68.099999999999994">
      <c r="B86" s="590"/>
      <c r="C86" s="579"/>
      <c r="D86" s="321" t="s">
        <v>346</v>
      </c>
      <c r="E86" s="321" t="s">
        <v>548</v>
      </c>
      <c r="F86" s="321" t="s">
        <v>549</v>
      </c>
      <c r="G86" s="321" t="s">
        <v>550</v>
      </c>
      <c r="H86" s="321" t="s">
        <v>350</v>
      </c>
      <c r="I86" s="321" t="s">
        <v>351</v>
      </c>
      <c r="J86" s="321" t="s">
        <v>352</v>
      </c>
      <c r="K86" s="321" t="s">
        <v>353</v>
      </c>
      <c r="L86" s="321" t="s">
        <v>374</v>
      </c>
      <c r="M86" s="321">
        <v>100</v>
      </c>
      <c r="N86" s="321" t="s">
        <v>412</v>
      </c>
      <c r="O86" s="321">
        <f>_xlfn.XLOOKUP(N86,'DO NOT TOUCH - INPUT'!D:D,'DO NOT TOUCH - INPUT'!E:E,"")</f>
        <v>3</v>
      </c>
      <c r="P86" s="321">
        <f>'STEP4 - Financing Mechanisms'!I41</f>
        <v>100</v>
      </c>
      <c r="Q86" s="374">
        <f t="shared" ref="Q86:Q90" si="10">O86*P86</f>
        <v>300</v>
      </c>
    </row>
    <row r="87" spans="2:17" ht="48" customHeight="1">
      <c r="B87" s="590"/>
      <c r="C87" s="579"/>
      <c r="D87" s="321" t="s">
        <v>346</v>
      </c>
      <c r="E87" s="321" t="s">
        <v>548</v>
      </c>
      <c r="F87" s="321" t="s">
        <v>551</v>
      </c>
      <c r="G87" s="321" t="s">
        <v>552</v>
      </c>
      <c r="H87" s="321" t="s">
        <v>350</v>
      </c>
      <c r="I87" s="321" t="s">
        <v>351</v>
      </c>
      <c r="J87" s="321" t="s">
        <v>352</v>
      </c>
      <c r="K87" s="321" t="s">
        <v>353</v>
      </c>
      <c r="L87" s="321" t="s">
        <v>374</v>
      </c>
      <c r="M87" s="321">
        <v>100</v>
      </c>
      <c r="N87" s="321" t="s">
        <v>355</v>
      </c>
      <c r="O87" s="321">
        <f>_xlfn.XLOOKUP(N87,'DO NOT TOUCH - INPUT'!D:D,'DO NOT TOUCH - INPUT'!E:E,"")</f>
        <v>2</v>
      </c>
      <c r="P87" s="321">
        <f>'STEP4 - Financing Mechanisms'!I42</f>
        <v>100</v>
      </c>
      <c r="Q87" s="374">
        <f t="shared" si="10"/>
        <v>200</v>
      </c>
    </row>
    <row r="88" spans="2:17" ht="84.95">
      <c r="B88" s="590"/>
      <c r="C88" s="579"/>
      <c r="D88" s="321" t="s">
        <v>346</v>
      </c>
      <c r="E88" s="321" t="s">
        <v>391</v>
      </c>
      <c r="F88" s="321" t="s">
        <v>530</v>
      </c>
      <c r="G88" s="321" t="s">
        <v>553</v>
      </c>
      <c r="H88" s="321" t="s">
        <v>342</v>
      </c>
      <c r="I88" s="321" t="s">
        <v>343</v>
      </c>
      <c r="J88" s="321" t="s">
        <v>532</v>
      </c>
      <c r="K88" s="321" t="s">
        <v>533</v>
      </c>
      <c r="L88" s="321" t="s">
        <v>534</v>
      </c>
      <c r="M88" s="321">
        <v>100</v>
      </c>
      <c r="N88" s="321" t="s">
        <v>355</v>
      </c>
      <c r="O88" s="321">
        <f>_xlfn.XLOOKUP(N88,'DO NOT TOUCH - INPUT'!D:D,'DO NOT TOUCH - INPUT'!E:E,"")</f>
        <v>2</v>
      </c>
      <c r="P88" s="321">
        <f>'STEP4 - Financing Mechanisms'!I43</f>
        <v>100</v>
      </c>
      <c r="Q88" s="374">
        <f t="shared" si="10"/>
        <v>200</v>
      </c>
    </row>
    <row r="89" spans="2:17" ht="84.95">
      <c r="B89" s="590"/>
      <c r="C89" s="579"/>
      <c r="D89" s="321" t="s">
        <v>362</v>
      </c>
      <c r="E89" s="323" t="s">
        <v>538</v>
      </c>
      <c r="F89" s="321" t="s">
        <v>554</v>
      </c>
      <c r="G89" s="321" t="s">
        <v>555</v>
      </c>
      <c r="H89" s="321" t="s">
        <v>350</v>
      </c>
      <c r="I89" s="321" t="s">
        <v>351</v>
      </c>
      <c r="J89" s="321" t="s">
        <v>352</v>
      </c>
      <c r="K89" s="321" t="s">
        <v>353</v>
      </c>
      <c r="L89" s="321" t="s">
        <v>354</v>
      </c>
      <c r="M89" s="321">
        <v>100</v>
      </c>
      <c r="N89" s="321" t="s">
        <v>412</v>
      </c>
      <c r="O89" s="321">
        <f>_xlfn.XLOOKUP(N89,'DO NOT TOUCH - INPUT'!D:D,'DO NOT TOUCH - INPUT'!E:E,"")</f>
        <v>3</v>
      </c>
      <c r="P89" s="321">
        <f>'STEP4 - Financing Mechanisms'!N41</f>
        <v>100</v>
      </c>
      <c r="Q89" s="374">
        <f t="shared" si="10"/>
        <v>300</v>
      </c>
    </row>
    <row r="90" spans="2:17" ht="96.75" customHeight="1">
      <c r="B90" s="590"/>
      <c r="C90" s="579"/>
      <c r="D90" s="321" t="s">
        <v>362</v>
      </c>
      <c r="E90" s="323" t="s">
        <v>541</v>
      </c>
      <c r="F90" s="321" t="s">
        <v>542</v>
      </c>
      <c r="G90" s="321" t="s">
        <v>556</v>
      </c>
      <c r="H90" s="321" t="s">
        <v>350</v>
      </c>
      <c r="I90" s="321" t="s">
        <v>351</v>
      </c>
      <c r="J90" s="321" t="s">
        <v>352</v>
      </c>
      <c r="K90" s="321" t="s">
        <v>353</v>
      </c>
      <c r="L90" s="321" t="s">
        <v>354</v>
      </c>
      <c r="M90" s="321">
        <v>100</v>
      </c>
      <c r="N90" s="321" t="s">
        <v>355</v>
      </c>
      <c r="O90" s="321">
        <f>_xlfn.XLOOKUP(N90,'DO NOT TOUCH - INPUT'!D:D,'DO NOT TOUCH - INPUT'!E:E,"")</f>
        <v>2</v>
      </c>
      <c r="P90" s="321">
        <f>'STEP4 - Financing Mechanisms'!N42</f>
        <v>100</v>
      </c>
      <c r="Q90" s="374">
        <f t="shared" si="10"/>
        <v>200</v>
      </c>
    </row>
    <row r="91" spans="2:17" ht="80.25" customHeight="1">
      <c r="B91" s="590"/>
      <c r="C91" s="579" t="s">
        <v>557</v>
      </c>
      <c r="D91" s="321" t="s">
        <v>338</v>
      </c>
      <c r="E91" s="321" t="s">
        <v>339</v>
      </c>
      <c r="F91" s="321" t="s">
        <v>558</v>
      </c>
      <c r="G91" s="321" t="s">
        <v>559</v>
      </c>
      <c r="H91" s="321" t="s">
        <v>342</v>
      </c>
      <c r="I91" s="321"/>
      <c r="J91" s="321" t="s">
        <v>560</v>
      </c>
      <c r="K91" s="321"/>
      <c r="L91" s="321" t="s">
        <v>561</v>
      </c>
      <c r="M91" s="321"/>
      <c r="N91" s="321" t="s">
        <v>345</v>
      </c>
      <c r="O91" s="321"/>
      <c r="P91" s="321"/>
      <c r="Q91" s="374"/>
    </row>
    <row r="92" spans="2:17" ht="80.25" customHeight="1">
      <c r="B92" s="590"/>
      <c r="C92" s="579"/>
      <c r="D92" s="321" t="s">
        <v>338</v>
      </c>
      <c r="E92" s="321" t="s">
        <v>339</v>
      </c>
      <c r="F92" s="321" t="s">
        <v>562</v>
      </c>
      <c r="G92" s="321" t="s">
        <v>559</v>
      </c>
      <c r="H92" s="321" t="s">
        <v>342</v>
      </c>
      <c r="I92" s="321"/>
      <c r="J92" s="321"/>
      <c r="K92" s="321"/>
      <c r="L92" s="321" t="s">
        <v>344</v>
      </c>
      <c r="M92" s="321"/>
      <c r="N92" s="321" t="s">
        <v>345</v>
      </c>
      <c r="O92" s="321"/>
      <c r="P92" s="321"/>
      <c r="Q92" s="374"/>
    </row>
    <row r="93" spans="2:17" ht="80.25" customHeight="1">
      <c r="B93" s="590"/>
      <c r="C93" s="592"/>
      <c r="D93" s="592"/>
      <c r="E93" s="592"/>
      <c r="F93" s="592"/>
      <c r="G93" s="592"/>
      <c r="H93" s="592"/>
      <c r="I93" s="592"/>
      <c r="J93" s="592"/>
      <c r="K93" s="592"/>
      <c r="L93" s="592"/>
      <c r="M93" s="592"/>
      <c r="N93" s="592"/>
      <c r="O93" s="592"/>
      <c r="P93" s="582">
        <f>IFERROR(SUM(Q85:Q90)/(SUM(O85:O90)*100),"Not Eligible")</f>
        <v>1</v>
      </c>
      <c r="Q93" s="583"/>
    </row>
    <row r="94" spans="2:17" ht="96.75" customHeight="1">
      <c r="B94" s="590"/>
      <c r="C94" s="579" t="s">
        <v>563</v>
      </c>
      <c r="D94" s="321" t="s">
        <v>338</v>
      </c>
      <c r="E94" s="321" t="s">
        <v>339</v>
      </c>
      <c r="F94" s="321" t="s">
        <v>564</v>
      </c>
      <c r="G94" s="321" t="s">
        <v>565</v>
      </c>
      <c r="H94" s="321" t="s">
        <v>342</v>
      </c>
      <c r="I94" s="321"/>
      <c r="J94" s="321" t="s">
        <v>343</v>
      </c>
      <c r="K94" s="321"/>
      <c r="L94" s="321" t="s">
        <v>344</v>
      </c>
      <c r="M94" s="321"/>
      <c r="N94" s="321" t="s">
        <v>345</v>
      </c>
      <c r="O94" s="321">
        <f>_xlfn.XLOOKUP(N94,'DO NOT TOUCH - INPUT'!D:D,'DO NOT TOUCH - INPUT'!E:E,"")</f>
        <v>0</v>
      </c>
      <c r="P94" s="321">
        <f>IF('STEP4 - Financing Mechanisms'!D44="No","NO",0)</f>
        <v>0</v>
      </c>
      <c r="Q94" s="374">
        <f>O94*P94</f>
        <v>0</v>
      </c>
    </row>
    <row r="95" spans="2:17" ht="80.25" customHeight="1">
      <c r="B95" s="590"/>
      <c r="C95" s="579"/>
      <c r="D95" s="321" t="s">
        <v>346</v>
      </c>
      <c r="E95" s="323" t="s">
        <v>548</v>
      </c>
      <c r="F95" s="321" t="s">
        <v>566</v>
      </c>
      <c r="G95" s="321" t="s">
        <v>567</v>
      </c>
      <c r="H95" s="323" t="s">
        <v>350</v>
      </c>
      <c r="I95" s="323" t="s">
        <v>351</v>
      </c>
      <c r="J95" s="323" t="s">
        <v>352</v>
      </c>
      <c r="K95" s="323" t="s">
        <v>353</v>
      </c>
      <c r="L95" s="323" t="s">
        <v>374</v>
      </c>
      <c r="M95" s="321">
        <v>100</v>
      </c>
      <c r="N95" s="321" t="s">
        <v>412</v>
      </c>
      <c r="O95" s="321">
        <f>_xlfn.XLOOKUP(N95,'DO NOT TOUCH - INPUT'!D:D,'DO NOT TOUCH - INPUT'!E:E,"")</f>
        <v>3</v>
      </c>
      <c r="P95" s="321">
        <f>'STEP4 - Financing Mechanisms'!I44</f>
        <v>100</v>
      </c>
      <c r="Q95" s="374">
        <f t="shared" ref="Q95:Q101" si="11">O95*P95</f>
        <v>300</v>
      </c>
    </row>
    <row r="96" spans="2:17" ht="80.25" customHeight="1">
      <c r="B96" s="590"/>
      <c r="C96" s="579"/>
      <c r="D96" s="321" t="s">
        <v>346</v>
      </c>
      <c r="E96" s="321" t="s">
        <v>391</v>
      </c>
      <c r="F96" s="321" t="s">
        <v>530</v>
      </c>
      <c r="G96" s="321" t="s">
        <v>568</v>
      </c>
      <c r="H96" s="321" t="s">
        <v>342</v>
      </c>
      <c r="I96" s="321" t="s">
        <v>343</v>
      </c>
      <c r="J96" s="321" t="s">
        <v>532</v>
      </c>
      <c r="K96" s="321" t="s">
        <v>533</v>
      </c>
      <c r="L96" s="321" t="s">
        <v>534</v>
      </c>
      <c r="M96" s="321">
        <v>100</v>
      </c>
      <c r="N96" s="321" t="s">
        <v>355</v>
      </c>
      <c r="O96" s="321">
        <f>_xlfn.XLOOKUP(N96,'DO NOT TOUCH - INPUT'!D:D,'DO NOT TOUCH - INPUT'!E:E,"")</f>
        <v>2</v>
      </c>
      <c r="P96" s="321">
        <f>'STEP4 - Financing Mechanisms'!I45</f>
        <v>100</v>
      </c>
      <c r="Q96" s="374">
        <f t="shared" si="11"/>
        <v>200</v>
      </c>
    </row>
    <row r="97" spans="2:17" ht="80.25" customHeight="1">
      <c r="B97" s="590"/>
      <c r="C97" s="579"/>
      <c r="D97" s="321" t="s">
        <v>346</v>
      </c>
      <c r="E97" s="323" t="s">
        <v>548</v>
      </c>
      <c r="F97" s="324" t="s">
        <v>569</v>
      </c>
      <c r="G97" s="321" t="s">
        <v>570</v>
      </c>
      <c r="H97" s="321" t="s">
        <v>342</v>
      </c>
      <c r="I97" s="321" t="s">
        <v>343</v>
      </c>
      <c r="J97" s="321" t="s">
        <v>571</v>
      </c>
      <c r="K97" s="321" t="s">
        <v>572</v>
      </c>
      <c r="L97" s="321" t="s">
        <v>573</v>
      </c>
      <c r="M97" s="321"/>
      <c r="N97" s="321" t="s">
        <v>355</v>
      </c>
      <c r="O97" s="321"/>
      <c r="P97" s="321"/>
      <c r="Q97" s="374"/>
    </row>
    <row r="98" spans="2:17" ht="80.25" customHeight="1">
      <c r="B98" s="590"/>
      <c r="C98" s="579"/>
      <c r="D98" s="321" t="s">
        <v>346</v>
      </c>
      <c r="E98" s="321" t="s">
        <v>391</v>
      </c>
      <c r="F98" s="324" t="s">
        <v>574</v>
      </c>
      <c r="G98" s="321" t="s">
        <v>575</v>
      </c>
      <c r="H98" s="323" t="s">
        <v>350</v>
      </c>
      <c r="I98" s="323" t="s">
        <v>351</v>
      </c>
      <c r="J98" s="323" t="s">
        <v>352</v>
      </c>
      <c r="K98" s="323" t="s">
        <v>353</v>
      </c>
      <c r="L98" s="323" t="s">
        <v>374</v>
      </c>
      <c r="M98" s="321">
        <v>100</v>
      </c>
      <c r="N98" s="321" t="s">
        <v>368</v>
      </c>
      <c r="O98" s="321">
        <f>_xlfn.XLOOKUP(N98,'DO NOT TOUCH - INPUT'!D:D,'DO NOT TOUCH - INPUT'!E:E,"")</f>
        <v>1</v>
      </c>
      <c r="P98" s="321">
        <f>'STEP4 - Financing Mechanisms'!I46</f>
        <v>100</v>
      </c>
      <c r="Q98" s="374">
        <f t="shared" si="11"/>
        <v>100</v>
      </c>
    </row>
    <row r="99" spans="2:17" ht="80.25" customHeight="1">
      <c r="B99" s="590"/>
      <c r="C99" s="579"/>
      <c r="D99" s="321" t="s">
        <v>338</v>
      </c>
      <c r="E99" s="323" t="s">
        <v>548</v>
      </c>
      <c r="F99" s="321" t="s">
        <v>576</v>
      </c>
      <c r="G99" s="321" t="s">
        <v>577</v>
      </c>
      <c r="H99" s="321" t="s">
        <v>342</v>
      </c>
      <c r="I99" s="321"/>
      <c r="J99" s="321" t="s">
        <v>343</v>
      </c>
      <c r="K99" s="321"/>
      <c r="L99" s="321" t="s">
        <v>344</v>
      </c>
      <c r="M99" s="321"/>
      <c r="N99" s="321" t="s">
        <v>355</v>
      </c>
      <c r="O99" s="321"/>
      <c r="P99" s="321"/>
      <c r="Q99" s="374"/>
    </row>
    <row r="100" spans="2:17" ht="80.25" customHeight="1">
      <c r="B100" s="590"/>
      <c r="C100" s="579"/>
      <c r="D100" s="321" t="s">
        <v>362</v>
      </c>
      <c r="E100" s="323" t="s">
        <v>538</v>
      </c>
      <c r="F100" s="321" t="s">
        <v>578</v>
      </c>
      <c r="G100" s="324" t="s">
        <v>579</v>
      </c>
      <c r="H100" s="321" t="s">
        <v>350</v>
      </c>
      <c r="I100" s="321" t="s">
        <v>351</v>
      </c>
      <c r="J100" s="321" t="s">
        <v>352</v>
      </c>
      <c r="K100" s="321" t="s">
        <v>353</v>
      </c>
      <c r="L100" s="321" t="s">
        <v>354</v>
      </c>
      <c r="M100" s="321">
        <v>100</v>
      </c>
      <c r="N100" s="321" t="s">
        <v>355</v>
      </c>
      <c r="O100" s="321">
        <f>_xlfn.XLOOKUP(N100,'DO NOT TOUCH - INPUT'!D:D,'DO NOT TOUCH - INPUT'!E:E,"")</f>
        <v>2</v>
      </c>
      <c r="P100" s="321">
        <f>'STEP4 - Financing Mechanisms'!N44</f>
        <v>100</v>
      </c>
      <c r="Q100" s="374">
        <f t="shared" si="11"/>
        <v>200</v>
      </c>
    </row>
    <row r="101" spans="2:17" ht="80.25" customHeight="1">
      <c r="B101" s="590"/>
      <c r="C101" s="579"/>
      <c r="D101" s="321" t="s">
        <v>362</v>
      </c>
      <c r="E101" s="323" t="s">
        <v>541</v>
      </c>
      <c r="F101" s="321" t="s">
        <v>580</v>
      </c>
      <c r="G101" s="324" t="s">
        <v>581</v>
      </c>
      <c r="H101" s="321" t="s">
        <v>350</v>
      </c>
      <c r="I101" s="321" t="s">
        <v>351</v>
      </c>
      <c r="J101" s="321" t="s">
        <v>352</v>
      </c>
      <c r="K101" s="321" t="s">
        <v>353</v>
      </c>
      <c r="L101" s="321" t="s">
        <v>354</v>
      </c>
      <c r="M101" s="321">
        <v>100</v>
      </c>
      <c r="N101" s="321" t="s">
        <v>368</v>
      </c>
      <c r="O101" s="321">
        <f>_xlfn.XLOOKUP(N101,'DO NOT TOUCH - INPUT'!D:D,'DO NOT TOUCH - INPUT'!E:E,"")</f>
        <v>1</v>
      </c>
      <c r="P101" s="321">
        <f>'STEP4 - Financing Mechanisms'!N45</f>
        <v>100</v>
      </c>
      <c r="Q101" s="374">
        <f t="shared" si="11"/>
        <v>100</v>
      </c>
    </row>
    <row r="102" spans="2:17" ht="80.25" customHeight="1">
      <c r="B102" s="590"/>
      <c r="C102" s="592"/>
      <c r="D102" s="592"/>
      <c r="E102" s="592"/>
      <c r="F102" s="592"/>
      <c r="G102" s="592"/>
      <c r="H102" s="592"/>
      <c r="I102" s="592"/>
      <c r="J102" s="592"/>
      <c r="K102" s="592"/>
      <c r="L102" s="592"/>
      <c r="M102" s="592"/>
      <c r="N102" s="592"/>
      <c r="O102" s="592"/>
      <c r="P102" s="582">
        <f>IFERROR(SUM(Q94:Q101)/(SUM(O94:O101)*100),"Not Eligible")</f>
        <v>1</v>
      </c>
      <c r="Q102" s="583"/>
    </row>
    <row r="103" spans="2:17" ht="80.25" customHeight="1">
      <c r="B103" s="590"/>
      <c r="C103" s="579" t="s">
        <v>582</v>
      </c>
      <c r="D103" s="321" t="s">
        <v>338</v>
      </c>
      <c r="E103" s="321" t="s">
        <v>545</v>
      </c>
      <c r="F103" s="321" t="s">
        <v>583</v>
      </c>
      <c r="G103" s="321" t="s">
        <v>584</v>
      </c>
      <c r="H103" s="321" t="s">
        <v>342</v>
      </c>
      <c r="I103" s="321"/>
      <c r="J103" s="321"/>
      <c r="K103" s="321"/>
      <c r="L103" s="321" t="s">
        <v>344</v>
      </c>
      <c r="M103" s="321"/>
      <c r="N103" s="321" t="s">
        <v>345</v>
      </c>
      <c r="O103" s="321">
        <f>_xlfn.XLOOKUP(N103,'DO NOT TOUCH - INPUT'!D:D,'DO NOT TOUCH - INPUT'!E:E,"")</f>
        <v>0</v>
      </c>
      <c r="P103" s="321">
        <f>IF('STEP4 - Financing Mechanisms'!D47="No","NO",0)</f>
        <v>0</v>
      </c>
      <c r="Q103" s="374">
        <f>O103*P103</f>
        <v>0</v>
      </c>
    </row>
    <row r="104" spans="2:17" ht="80.25" customHeight="1">
      <c r="B104" s="590"/>
      <c r="C104" s="579"/>
      <c r="D104" s="321" t="s">
        <v>346</v>
      </c>
      <c r="E104" s="321" t="s">
        <v>339</v>
      </c>
      <c r="F104" s="321" t="s">
        <v>585</v>
      </c>
      <c r="G104" s="321" t="s">
        <v>586</v>
      </c>
      <c r="H104" s="321" t="s">
        <v>350</v>
      </c>
      <c r="I104" s="321" t="s">
        <v>351</v>
      </c>
      <c r="J104" s="321" t="s">
        <v>352</v>
      </c>
      <c r="K104" s="321" t="s">
        <v>353</v>
      </c>
      <c r="L104" s="321" t="s">
        <v>354</v>
      </c>
      <c r="M104" s="321">
        <v>100</v>
      </c>
      <c r="N104" s="321" t="s">
        <v>412</v>
      </c>
      <c r="O104" s="321">
        <f>_xlfn.XLOOKUP(N104,'DO NOT TOUCH - INPUT'!D:D,'DO NOT TOUCH - INPUT'!E:E,"")</f>
        <v>3</v>
      </c>
      <c r="P104" s="321">
        <f>'STEP4 - Financing Mechanisms'!I47</f>
        <v>100</v>
      </c>
      <c r="Q104" s="374">
        <f t="shared" ref="Q104:Q108" si="12">O104*P104</f>
        <v>300</v>
      </c>
    </row>
    <row r="105" spans="2:17" ht="99.95" customHeight="1">
      <c r="B105" s="590"/>
      <c r="C105" s="579"/>
      <c r="D105" s="321" t="s">
        <v>346</v>
      </c>
      <c r="E105" s="323" t="s">
        <v>548</v>
      </c>
      <c r="F105" s="321" t="s">
        <v>587</v>
      </c>
      <c r="G105" s="324" t="s">
        <v>588</v>
      </c>
      <c r="H105" s="321" t="s">
        <v>350</v>
      </c>
      <c r="I105" s="321" t="s">
        <v>351</v>
      </c>
      <c r="J105" s="321" t="s">
        <v>352</v>
      </c>
      <c r="K105" s="321" t="s">
        <v>353</v>
      </c>
      <c r="L105" s="321" t="s">
        <v>354</v>
      </c>
      <c r="M105" s="321"/>
      <c r="N105" s="321" t="s">
        <v>412</v>
      </c>
      <c r="O105" s="321">
        <f>_xlfn.XLOOKUP(N105,'DO NOT TOUCH - INPUT'!D:D,'DO NOT TOUCH - INPUT'!E:E,"")</f>
        <v>3</v>
      </c>
      <c r="P105" s="321">
        <f>'STEP4 - Financing Mechanisms'!I48</f>
        <v>100</v>
      </c>
      <c r="Q105" s="374">
        <f t="shared" si="12"/>
        <v>300</v>
      </c>
    </row>
    <row r="106" spans="2:17" ht="80.25" customHeight="1">
      <c r="B106" s="590"/>
      <c r="C106" s="579"/>
      <c r="D106" s="321" t="s">
        <v>346</v>
      </c>
      <c r="E106" s="321" t="s">
        <v>391</v>
      </c>
      <c r="F106" s="321" t="s">
        <v>530</v>
      </c>
      <c r="G106" s="321" t="s">
        <v>589</v>
      </c>
      <c r="H106" s="321" t="s">
        <v>342</v>
      </c>
      <c r="I106" s="321" t="s">
        <v>343</v>
      </c>
      <c r="J106" s="321" t="s">
        <v>532</v>
      </c>
      <c r="K106" s="321" t="s">
        <v>533</v>
      </c>
      <c r="L106" s="321" t="s">
        <v>534</v>
      </c>
      <c r="M106" s="321">
        <v>100</v>
      </c>
      <c r="N106" s="321" t="s">
        <v>355</v>
      </c>
      <c r="O106" s="321">
        <f>_xlfn.XLOOKUP(N106,'DO NOT TOUCH - INPUT'!D:D,'DO NOT TOUCH - INPUT'!E:E,"")</f>
        <v>2</v>
      </c>
      <c r="P106" s="321">
        <f>'STEP4 - Financing Mechanisms'!I49</f>
        <v>100</v>
      </c>
      <c r="Q106" s="374">
        <f t="shared" si="12"/>
        <v>200</v>
      </c>
    </row>
    <row r="107" spans="2:17" ht="97.5" customHeight="1">
      <c r="B107" s="590"/>
      <c r="C107" s="579"/>
      <c r="D107" s="321" t="s">
        <v>362</v>
      </c>
      <c r="E107" s="323" t="s">
        <v>538</v>
      </c>
      <c r="F107" s="321" t="s">
        <v>590</v>
      </c>
      <c r="G107" s="324" t="s">
        <v>591</v>
      </c>
      <c r="H107" s="321" t="s">
        <v>350</v>
      </c>
      <c r="I107" s="321" t="s">
        <v>351</v>
      </c>
      <c r="J107" s="321" t="s">
        <v>352</v>
      </c>
      <c r="K107" s="321" t="s">
        <v>353</v>
      </c>
      <c r="L107" s="321" t="s">
        <v>354</v>
      </c>
      <c r="M107" s="321">
        <v>100</v>
      </c>
      <c r="N107" s="321" t="s">
        <v>355</v>
      </c>
      <c r="O107" s="321">
        <f>_xlfn.XLOOKUP(N107,'DO NOT TOUCH - INPUT'!D:D,'DO NOT TOUCH - INPUT'!E:E,"")</f>
        <v>2</v>
      </c>
      <c r="P107" s="321">
        <f>'STEP4 - Financing Mechanisms'!N47</f>
        <v>100</v>
      </c>
      <c r="Q107" s="374">
        <f t="shared" si="12"/>
        <v>200</v>
      </c>
    </row>
    <row r="108" spans="2:17" ht="80.25" customHeight="1">
      <c r="B108" s="590"/>
      <c r="C108" s="579"/>
      <c r="D108" s="321" t="s">
        <v>362</v>
      </c>
      <c r="E108" s="323" t="s">
        <v>541</v>
      </c>
      <c r="F108" s="321" t="s">
        <v>580</v>
      </c>
      <c r="G108" s="324" t="s">
        <v>592</v>
      </c>
      <c r="H108" s="321" t="s">
        <v>350</v>
      </c>
      <c r="I108" s="321" t="s">
        <v>351</v>
      </c>
      <c r="J108" s="321" t="s">
        <v>352</v>
      </c>
      <c r="K108" s="321" t="s">
        <v>353</v>
      </c>
      <c r="L108" s="321" t="s">
        <v>354</v>
      </c>
      <c r="M108" s="321">
        <v>100</v>
      </c>
      <c r="N108" s="321" t="s">
        <v>368</v>
      </c>
      <c r="O108" s="321">
        <f>_xlfn.XLOOKUP(N108,'DO NOT TOUCH - INPUT'!D:D,'DO NOT TOUCH - INPUT'!E:E,"")</f>
        <v>1</v>
      </c>
      <c r="P108" s="321">
        <f>'STEP4 - Financing Mechanisms'!N48</f>
        <v>100</v>
      </c>
      <c r="Q108" s="374">
        <f t="shared" si="12"/>
        <v>100</v>
      </c>
    </row>
    <row r="109" spans="2:17" ht="65.099999999999994" customHeight="1">
      <c r="B109" s="590"/>
      <c r="C109" s="592"/>
      <c r="D109" s="592"/>
      <c r="E109" s="592"/>
      <c r="F109" s="592"/>
      <c r="G109" s="592"/>
      <c r="H109" s="592"/>
      <c r="I109" s="592"/>
      <c r="J109" s="592"/>
      <c r="K109" s="592"/>
      <c r="L109" s="592"/>
      <c r="M109" s="592"/>
      <c r="N109" s="592"/>
      <c r="O109" s="592"/>
      <c r="P109" s="582">
        <f>IFERROR(SUM(Q103:Q108)/(SUM(O103:O108)*100),"Not Eligible")</f>
        <v>1</v>
      </c>
      <c r="Q109" s="583"/>
    </row>
    <row r="110" spans="2:17" ht="80.25" customHeight="1">
      <c r="B110" s="590"/>
      <c r="C110" s="579" t="s">
        <v>593</v>
      </c>
      <c r="D110" s="321" t="s">
        <v>338</v>
      </c>
      <c r="E110" s="323" t="s">
        <v>548</v>
      </c>
      <c r="F110" s="321" t="s">
        <v>594</v>
      </c>
      <c r="G110" s="321" t="s">
        <v>595</v>
      </c>
      <c r="H110" s="321" t="s">
        <v>342</v>
      </c>
      <c r="I110" s="321"/>
      <c r="J110" s="321"/>
      <c r="K110" s="321"/>
      <c r="L110" s="321" t="s">
        <v>344</v>
      </c>
      <c r="M110" s="321"/>
      <c r="N110" s="321" t="s">
        <v>345</v>
      </c>
      <c r="O110" s="321">
        <f>_xlfn.XLOOKUP(N110,'DO NOT TOUCH - INPUT'!D:D,'DO NOT TOUCH - INPUT'!E:E,"")</f>
        <v>0</v>
      </c>
      <c r="P110" s="321">
        <f>IF('STEP4 - Financing Mechanisms'!D50="No","NO",0)</f>
        <v>0</v>
      </c>
      <c r="Q110" s="374">
        <f>O110*P110</f>
        <v>0</v>
      </c>
    </row>
    <row r="111" spans="2:17" ht="80.25" customHeight="1">
      <c r="B111" s="590"/>
      <c r="C111" s="579"/>
      <c r="D111" s="321" t="s">
        <v>346</v>
      </c>
      <c r="E111" s="323" t="s">
        <v>548</v>
      </c>
      <c r="F111" s="321" t="s">
        <v>596</v>
      </c>
      <c r="G111" s="321" t="s">
        <v>597</v>
      </c>
      <c r="H111" s="321" t="s">
        <v>350</v>
      </c>
      <c r="I111" s="321" t="s">
        <v>351</v>
      </c>
      <c r="J111" s="321" t="s">
        <v>352</v>
      </c>
      <c r="K111" s="321" t="s">
        <v>353</v>
      </c>
      <c r="L111" s="321" t="s">
        <v>354</v>
      </c>
      <c r="M111" s="321">
        <v>100</v>
      </c>
      <c r="N111" s="321" t="s">
        <v>355</v>
      </c>
      <c r="O111" s="321">
        <f>_xlfn.XLOOKUP(N111,'DO NOT TOUCH - INPUT'!D:D,'DO NOT TOUCH - INPUT'!E:E,"")</f>
        <v>2</v>
      </c>
      <c r="P111" s="321">
        <f>'STEP4 - Financing Mechanisms'!I50</f>
        <v>100</v>
      </c>
      <c r="Q111" s="374">
        <f t="shared" ref="Q111:Q114" si="13">O111*P111</f>
        <v>200</v>
      </c>
    </row>
    <row r="112" spans="2:17" ht="80.25" customHeight="1">
      <c r="B112" s="590"/>
      <c r="C112" s="579"/>
      <c r="D112" s="321" t="s">
        <v>346</v>
      </c>
      <c r="E112" s="321" t="s">
        <v>391</v>
      </c>
      <c r="F112" s="321" t="s">
        <v>530</v>
      </c>
      <c r="G112" s="321" t="s">
        <v>589</v>
      </c>
      <c r="H112" s="321" t="s">
        <v>342</v>
      </c>
      <c r="I112" s="321" t="s">
        <v>343</v>
      </c>
      <c r="J112" s="321" t="s">
        <v>532</v>
      </c>
      <c r="K112" s="321" t="s">
        <v>533</v>
      </c>
      <c r="L112" s="321" t="s">
        <v>534</v>
      </c>
      <c r="M112" s="321">
        <v>100</v>
      </c>
      <c r="N112" s="321" t="s">
        <v>355</v>
      </c>
      <c r="O112" s="321">
        <f>_xlfn.XLOOKUP(N112,'DO NOT TOUCH - INPUT'!D:D,'DO NOT TOUCH - INPUT'!E:E,"")</f>
        <v>2</v>
      </c>
      <c r="P112" s="321">
        <f>'STEP4 - Financing Mechanisms'!I51</f>
        <v>100</v>
      </c>
      <c r="Q112" s="374">
        <f t="shared" si="13"/>
        <v>200</v>
      </c>
    </row>
    <row r="113" spans="2:17" ht="80.25" customHeight="1">
      <c r="B113" s="590"/>
      <c r="C113" s="579"/>
      <c r="D113" s="321" t="s">
        <v>362</v>
      </c>
      <c r="E113" s="323" t="s">
        <v>538</v>
      </c>
      <c r="F113" s="321" t="s">
        <v>598</v>
      </c>
      <c r="G113" s="324" t="s">
        <v>599</v>
      </c>
      <c r="H113" s="321" t="s">
        <v>350</v>
      </c>
      <c r="I113" s="321" t="s">
        <v>351</v>
      </c>
      <c r="J113" s="321" t="s">
        <v>352</v>
      </c>
      <c r="K113" s="321" t="s">
        <v>353</v>
      </c>
      <c r="L113" s="321" t="s">
        <v>354</v>
      </c>
      <c r="M113" s="321">
        <v>100</v>
      </c>
      <c r="N113" s="321" t="s">
        <v>368</v>
      </c>
      <c r="O113" s="321">
        <f>_xlfn.XLOOKUP(N113,'DO NOT TOUCH - INPUT'!D:D,'DO NOT TOUCH - INPUT'!E:E,"")</f>
        <v>1</v>
      </c>
      <c r="P113" s="321">
        <f>'STEP4 - Financing Mechanisms'!N50</f>
        <v>100</v>
      </c>
      <c r="Q113" s="374">
        <f t="shared" si="13"/>
        <v>100</v>
      </c>
    </row>
    <row r="114" spans="2:17" ht="80.25" customHeight="1">
      <c r="B114" s="590"/>
      <c r="C114" s="579"/>
      <c r="D114" s="321" t="s">
        <v>362</v>
      </c>
      <c r="E114" s="323" t="s">
        <v>541</v>
      </c>
      <c r="F114" s="321" t="s">
        <v>542</v>
      </c>
      <c r="G114" s="324" t="s">
        <v>600</v>
      </c>
      <c r="H114" s="321" t="s">
        <v>350</v>
      </c>
      <c r="I114" s="321" t="s">
        <v>351</v>
      </c>
      <c r="J114" s="321" t="s">
        <v>352</v>
      </c>
      <c r="K114" s="321" t="s">
        <v>353</v>
      </c>
      <c r="L114" s="321" t="s">
        <v>354</v>
      </c>
      <c r="M114" s="321">
        <v>100</v>
      </c>
      <c r="N114" s="321" t="s">
        <v>368</v>
      </c>
      <c r="O114" s="321">
        <f>_xlfn.XLOOKUP(N114,'DO NOT TOUCH - INPUT'!D:D,'DO NOT TOUCH - INPUT'!E:E,"")</f>
        <v>1</v>
      </c>
      <c r="P114" s="321">
        <f>'STEP4 - Financing Mechanisms'!N51</f>
        <v>100</v>
      </c>
      <c r="Q114" s="374">
        <f t="shared" si="13"/>
        <v>100</v>
      </c>
    </row>
    <row r="115" spans="2:17" ht="80.25" customHeight="1">
      <c r="B115" s="590"/>
      <c r="C115" s="592"/>
      <c r="D115" s="592"/>
      <c r="E115" s="592"/>
      <c r="F115" s="592"/>
      <c r="G115" s="592"/>
      <c r="H115" s="592"/>
      <c r="I115" s="592"/>
      <c r="J115" s="592"/>
      <c r="K115" s="592"/>
      <c r="L115" s="592"/>
      <c r="M115" s="592"/>
      <c r="N115" s="592"/>
      <c r="O115" s="592"/>
      <c r="P115" s="582">
        <f>IFERROR(SUM(Q110:Q114)/(SUM(O110:O114)*100),"Not Eligible")</f>
        <v>1</v>
      </c>
      <c r="Q115" s="583"/>
    </row>
    <row r="116" spans="2:17" ht="96" customHeight="1">
      <c r="B116" s="590"/>
      <c r="C116" s="579" t="s">
        <v>601</v>
      </c>
      <c r="D116" s="321" t="s">
        <v>338</v>
      </c>
      <c r="E116" s="321" t="s">
        <v>602</v>
      </c>
      <c r="F116" s="321" t="s">
        <v>603</v>
      </c>
      <c r="G116" s="321" t="s">
        <v>604</v>
      </c>
      <c r="H116" s="321" t="s">
        <v>344</v>
      </c>
      <c r="I116" s="321"/>
      <c r="J116" s="321"/>
      <c r="K116" s="321"/>
      <c r="L116" s="321" t="s">
        <v>342</v>
      </c>
      <c r="M116" s="321"/>
      <c r="N116" s="321" t="s">
        <v>345</v>
      </c>
      <c r="O116" s="321">
        <f>_xlfn.XLOOKUP(N116,'DO NOT TOUCH - INPUT'!D:D,'DO NOT TOUCH - INPUT'!E:E,"")</f>
        <v>0</v>
      </c>
      <c r="P116" s="321">
        <f>IF('STEP4 - Financing Mechanisms'!D52="Yes","NO",0)</f>
        <v>0</v>
      </c>
      <c r="Q116" s="374">
        <f>O116*P116</f>
        <v>0</v>
      </c>
    </row>
    <row r="117" spans="2:17" ht="99.75" customHeight="1">
      <c r="B117" s="590"/>
      <c r="C117" s="579"/>
      <c r="D117" s="321" t="s">
        <v>346</v>
      </c>
      <c r="E117" s="323" t="s">
        <v>548</v>
      </c>
      <c r="F117" s="321" t="s">
        <v>605</v>
      </c>
      <c r="G117" s="321" t="s">
        <v>606</v>
      </c>
      <c r="H117" s="321" t="s">
        <v>350</v>
      </c>
      <c r="I117" s="321" t="s">
        <v>351</v>
      </c>
      <c r="J117" s="321" t="s">
        <v>352</v>
      </c>
      <c r="K117" s="321" t="s">
        <v>353</v>
      </c>
      <c r="L117" s="321" t="s">
        <v>354</v>
      </c>
      <c r="M117" s="321">
        <v>100</v>
      </c>
      <c r="N117" s="321" t="s">
        <v>412</v>
      </c>
      <c r="O117" s="321">
        <f>_xlfn.XLOOKUP(N117,'DO NOT TOUCH - INPUT'!D:D,'DO NOT TOUCH - INPUT'!E:E,"")</f>
        <v>3</v>
      </c>
      <c r="P117" s="321">
        <f>'STEP4 - Financing Mechanisms'!I52</f>
        <v>100</v>
      </c>
      <c r="Q117" s="374">
        <f t="shared" ref="Q117:Q123" si="14">O117*P117</f>
        <v>300</v>
      </c>
    </row>
    <row r="118" spans="2:17" ht="80.25" customHeight="1">
      <c r="B118" s="590"/>
      <c r="C118" s="579"/>
      <c r="D118" s="321" t="s">
        <v>346</v>
      </c>
      <c r="E118" s="321" t="s">
        <v>391</v>
      </c>
      <c r="F118" s="321" t="s">
        <v>530</v>
      </c>
      <c r="G118" s="321" t="s">
        <v>589</v>
      </c>
      <c r="H118" s="321" t="s">
        <v>342</v>
      </c>
      <c r="I118" s="321" t="s">
        <v>343</v>
      </c>
      <c r="J118" s="321" t="s">
        <v>532</v>
      </c>
      <c r="K118" s="321" t="s">
        <v>533</v>
      </c>
      <c r="L118" s="321" t="s">
        <v>534</v>
      </c>
      <c r="M118" s="321">
        <v>100</v>
      </c>
      <c r="N118" s="321" t="s">
        <v>355</v>
      </c>
      <c r="O118" s="321">
        <f>_xlfn.XLOOKUP(N118,'DO NOT TOUCH - INPUT'!D:D,'DO NOT TOUCH - INPUT'!E:E,"")</f>
        <v>2</v>
      </c>
      <c r="P118" s="321">
        <f>'STEP4 - Financing Mechanisms'!I53</f>
        <v>100</v>
      </c>
      <c r="Q118" s="374">
        <f t="shared" si="14"/>
        <v>200</v>
      </c>
    </row>
    <row r="119" spans="2:17" ht="80.25" customHeight="1">
      <c r="B119" s="590"/>
      <c r="C119" s="579"/>
      <c r="D119" s="321" t="s">
        <v>346</v>
      </c>
      <c r="E119" s="321" t="s">
        <v>607</v>
      </c>
      <c r="F119" s="351" t="s">
        <v>608</v>
      </c>
      <c r="G119" s="321" t="s">
        <v>609</v>
      </c>
      <c r="H119" s="321" t="s">
        <v>610</v>
      </c>
      <c r="I119" s="321" t="s">
        <v>611</v>
      </c>
      <c r="J119" s="321" t="s">
        <v>612</v>
      </c>
      <c r="K119" s="321" t="s">
        <v>613</v>
      </c>
      <c r="L119" s="321" t="s">
        <v>614</v>
      </c>
      <c r="M119" s="321">
        <v>100</v>
      </c>
      <c r="N119" s="321" t="s">
        <v>355</v>
      </c>
      <c r="O119" s="321">
        <f>_xlfn.XLOOKUP(N119,'DO NOT TOUCH - INPUT'!D:D,'DO NOT TOUCH - INPUT'!E:E,"")</f>
        <v>2</v>
      </c>
      <c r="P119" s="321">
        <f>'STEP4 - Financing Mechanisms'!I54</f>
        <v>100</v>
      </c>
      <c r="Q119" s="374">
        <f t="shared" si="14"/>
        <v>200</v>
      </c>
    </row>
    <row r="120" spans="2:17" ht="80.25" customHeight="1">
      <c r="B120" s="590"/>
      <c r="C120" s="579"/>
      <c r="D120" s="321" t="s">
        <v>346</v>
      </c>
      <c r="E120" s="321" t="s">
        <v>391</v>
      </c>
      <c r="F120" s="351" t="s">
        <v>615</v>
      </c>
      <c r="G120" s="321" t="s">
        <v>616</v>
      </c>
      <c r="H120" s="321" t="s">
        <v>350</v>
      </c>
      <c r="I120" s="321" t="s">
        <v>351</v>
      </c>
      <c r="J120" s="321" t="s">
        <v>352</v>
      </c>
      <c r="K120" s="321" t="s">
        <v>353</v>
      </c>
      <c r="L120" s="321" t="s">
        <v>354</v>
      </c>
      <c r="M120" s="321">
        <v>100</v>
      </c>
      <c r="N120" s="321" t="s">
        <v>355</v>
      </c>
      <c r="O120" s="321">
        <f>_xlfn.XLOOKUP(N120,'DO NOT TOUCH - INPUT'!D:D,'DO NOT TOUCH - INPUT'!E:E,"")</f>
        <v>2</v>
      </c>
      <c r="P120" s="321">
        <f>'STEP4 - Financing Mechanisms'!I55</f>
        <v>100</v>
      </c>
      <c r="Q120" s="374">
        <f t="shared" si="14"/>
        <v>200</v>
      </c>
    </row>
    <row r="121" spans="2:17" ht="80.25" customHeight="1">
      <c r="B121" s="590"/>
      <c r="C121" s="579"/>
      <c r="D121" s="321" t="s">
        <v>346</v>
      </c>
      <c r="E121" s="323" t="s">
        <v>548</v>
      </c>
      <c r="F121" s="321" t="s">
        <v>617</v>
      </c>
      <c r="G121" s="321" t="s">
        <v>618</v>
      </c>
      <c r="H121" s="321" t="s">
        <v>342</v>
      </c>
      <c r="I121" s="321"/>
      <c r="J121" s="321" t="s">
        <v>343</v>
      </c>
      <c r="K121" s="321"/>
      <c r="L121" s="321" t="s">
        <v>344</v>
      </c>
      <c r="M121" s="321"/>
      <c r="N121" s="321" t="s">
        <v>355</v>
      </c>
      <c r="O121" s="321"/>
      <c r="P121" s="321"/>
      <c r="Q121" s="374"/>
    </row>
    <row r="122" spans="2:17" ht="80.25" customHeight="1">
      <c r="B122" s="590"/>
      <c r="C122" s="579"/>
      <c r="D122" s="321" t="s">
        <v>362</v>
      </c>
      <c r="E122" s="323" t="s">
        <v>538</v>
      </c>
      <c r="F122" s="321" t="s">
        <v>619</v>
      </c>
      <c r="G122" s="325" t="s">
        <v>620</v>
      </c>
      <c r="H122" s="321" t="s">
        <v>350</v>
      </c>
      <c r="I122" s="321" t="s">
        <v>351</v>
      </c>
      <c r="J122" s="321" t="s">
        <v>352</v>
      </c>
      <c r="K122" s="321" t="s">
        <v>353</v>
      </c>
      <c r="L122" s="321" t="s">
        <v>354</v>
      </c>
      <c r="M122" s="321">
        <v>100</v>
      </c>
      <c r="N122" s="321" t="s">
        <v>355</v>
      </c>
      <c r="O122" s="321">
        <f>_xlfn.XLOOKUP(N122,'DO NOT TOUCH - INPUT'!D:D,'DO NOT TOUCH - INPUT'!E:E,"")</f>
        <v>2</v>
      </c>
      <c r="P122" s="321">
        <f>'STEP4 - Financing Mechanisms'!N52</f>
        <v>100</v>
      </c>
      <c r="Q122" s="374">
        <f t="shared" si="14"/>
        <v>200</v>
      </c>
    </row>
    <row r="123" spans="2:17" ht="80.25" customHeight="1">
      <c r="B123" s="590"/>
      <c r="C123" s="579"/>
      <c r="D123" s="321" t="s">
        <v>362</v>
      </c>
      <c r="E123" s="323" t="s">
        <v>541</v>
      </c>
      <c r="F123" s="321" t="s">
        <v>621</v>
      </c>
      <c r="G123" s="324" t="s">
        <v>622</v>
      </c>
      <c r="H123" s="321" t="s">
        <v>350</v>
      </c>
      <c r="I123" s="321" t="s">
        <v>351</v>
      </c>
      <c r="J123" s="321" t="s">
        <v>352</v>
      </c>
      <c r="K123" s="321" t="s">
        <v>353</v>
      </c>
      <c r="L123" s="321" t="s">
        <v>354</v>
      </c>
      <c r="M123" s="321">
        <v>100</v>
      </c>
      <c r="N123" s="321" t="s">
        <v>368</v>
      </c>
      <c r="O123" s="321">
        <f>_xlfn.XLOOKUP(N123,'DO NOT TOUCH - INPUT'!D:D,'DO NOT TOUCH - INPUT'!E:E,"")</f>
        <v>1</v>
      </c>
      <c r="P123" s="321">
        <f>'STEP4 - Financing Mechanisms'!N53</f>
        <v>100</v>
      </c>
      <c r="Q123" s="374">
        <f t="shared" si="14"/>
        <v>100</v>
      </c>
    </row>
    <row r="124" spans="2:17" ht="80.25" customHeight="1">
      <c r="B124" s="590"/>
      <c r="C124" s="592"/>
      <c r="D124" s="592"/>
      <c r="E124" s="592"/>
      <c r="F124" s="592"/>
      <c r="G124" s="592"/>
      <c r="H124" s="592"/>
      <c r="I124" s="592"/>
      <c r="J124" s="592"/>
      <c r="K124" s="592"/>
      <c r="L124" s="592"/>
      <c r="M124" s="592"/>
      <c r="N124" s="592"/>
      <c r="O124" s="592"/>
      <c r="P124" s="582">
        <f>IFERROR(SUM(Q116:Q123)/(SUM(O116:O123)*100),"Not Eligible")</f>
        <v>1</v>
      </c>
      <c r="Q124" s="583"/>
    </row>
    <row r="125" spans="2:17" ht="80.25" customHeight="1">
      <c r="B125" s="590" t="s">
        <v>623</v>
      </c>
      <c r="C125" s="579" t="s">
        <v>624</v>
      </c>
      <c r="D125" s="321" t="s">
        <v>338</v>
      </c>
      <c r="E125" s="321" t="s">
        <v>339</v>
      </c>
      <c r="F125" s="321" t="s">
        <v>625</v>
      </c>
      <c r="G125" s="321" t="s">
        <v>626</v>
      </c>
      <c r="H125" s="321" t="s">
        <v>342</v>
      </c>
      <c r="I125" s="321"/>
      <c r="J125" s="321" t="s">
        <v>343</v>
      </c>
      <c r="K125" s="321"/>
      <c r="L125" s="321" t="s">
        <v>344</v>
      </c>
      <c r="M125" s="321"/>
      <c r="N125" s="321" t="s">
        <v>345</v>
      </c>
      <c r="O125" s="321">
        <f>_xlfn.XLOOKUP(N125,'DO NOT TOUCH - INPUT'!D:D,'DO NOT TOUCH - INPUT'!E:E,"")</f>
        <v>0</v>
      </c>
      <c r="P125" s="321">
        <f>IF('STEP4 - Financing Mechanisms'!D56="No","NO",0)</f>
        <v>0</v>
      </c>
      <c r="Q125" s="374">
        <f>O125*P125</f>
        <v>0</v>
      </c>
    </row>
    <row r="126" spans="2:17" ht="80.25" customHeight="1">
      <c r="B126" s="590"/>
      <c r="C126" s="579"/>
      <c r="D126" s="321" t="s">
        <v>346</v>
      </c>
      <c r="E126" s="321" t="s">
        <v>436</v>
      </c>
      <c r="F126" s="321" t="s">
        <v>627</v>
      </c>
      <c r="G126" s="321" t="s">
        <v>628</v>
      </c>
      <c r="H126" s="321" t="s">
        <v>350</v>
      </c>
      <c r="I126" s="321" t="s">
        <v>351</v>
      </c>
      <c r="J126" s="321" t="s">
        <v>352</v>
      </c>
      <c r="K126" s="321" t="s">
        <v>353</v>
      </c>
      <c r="L126" s="321" t="s">
        <v>354</v>
      </c>
      <c r="M126" s="321">
        <v>100</v>
      </c>
      <c r="N126" s="321" t="s">
        <v>355</v>
      </c>
      <c r="O126" s="321">
        <f>_xlfn.XLOOKUP(N126,'DO NOT TOUCH - INPUT'!D:D,'DO NOT TOUCH - INPUT'!E:E,"")</f>
        <v>2</v>
      </c>
      <c r="P126" s="321">
        <f>'STEP4 - Financing Mechanisms'!I56</f>
        <v>100</v>
      </c>
      <c r="Q126" s="374">
        <f t="shared" ref="Q126:Q128" si="15">O126*P126</f>
        <v>200</v>
      </c>
    </row>
    <row r="127" spans="2:17" ht="80.25" customHeight="1">
      <c r="B127" s="590"/>
      <c r="C127" s="579"/>
      <c r="D127" s="321" t="s">
        <v>362</v>
      </c>
      <c r="E127" s="321" t="s">
        <v>347</v>
      </c>
      <c r="F127" s="355" t="s">
        <v>629</v>
      </c>
      <c r="G127" s="321" t="s">
        <v>630</v>
      </c>
      <c r="H127" s="321" t="s">
        <v>350</v>
      </c>
      <c r="I127" s="321" t="s">
        <v>351</v>
      </c>
      <c r="J127" s="321" t="s">
        <v>352</v>
      </c>
      <c r="K127" s="321" t="s">
        <v>353</v>
      </c>
      <c r="L127" s="321" t="s">
        <v>354</v>
      </c>
      <c r="M127" s="321">
        <v>100</v>
      </c>
      <c r="N127" s="321" t="s">
        <v>355</v>
      </c>
      <c r="O127" s="321">
        <f>_xlfn.XLOOKUP(N127,'DO NOT TOUCH - INPUT'!D:D,'DO NOT TOUCH - INPUT'!E:E,"")</f>
        <v>2</v>
      </c>
      <c r="P127" s="321">
        <f>'STEP4 - Financing Mechanisms'!N56</f>
        <v>100</v>
      </c>
      <c r="Q127" s="374">
        <f t="shared" si="15"/>
        <v>200</v>
      </c>
    </row>
    <row r="128" spans="2:17" ht="80.25" customHeight="1">
      <c r="B128" s="590"/>
      <c r="C128" s="579"/>
      <c r="D128" s="321" t="s">
        <v>362</v>
      </c>
      <c r="E128" s="321" t="s">
        <v>365</v>
      </c>
      <c r="F128" s="321" t="s">
        <v>631</v>
      </c>
      <c r="G128" s="324" t="s">
        <v>632</v>
      </c>
      <c r="H128" s="321" t="s">
        <v>350</v>
      </c>
      <c r="I128" s="321" t="s">
        <v>351</v>
      </c>
      <c r="J128" s="321" t="s">
        <v>352</v>
      </c>
      <c r="K128" s="321" t="s">
        <v>353</v>
      </c>
      <c r="L128" s="321" t="s">
        <v>354</v>
      </c>
      <c r="M128" s="321">
        <v>100</v>
      </c>
      <c r="N128" s="321" t="s">
        <v>355</v>
      </c>
      <c r="O128" s="321">
        <f>_xlfn.XLOOKUP(N128,'DO NOT TOUCH - INPUT'!D:D,'DO NOT TOUCH - INPUT'!E:E,"")</f>
        <v>2</v>
      </c>
      <c r="P128" s="321">
        <f>'STEP4 - Financing Mechanisms'!N57</f>
        <v>100</v>
      </c>
      <c r="Q128" s="374">
        <f t="shared" si="15"/>
        <v>200</v>
      </c>
    </row>
    <row r="129" spans="2:17" ht="80.25" customHeight="1">
      <c r="B129" s="590"/>
      <c r="C129" s="592"/>
      <c r="D129" s="592"/>
      <c r="E129" s="592"/>
      <c r="F129" s="592"/>
      <c r="G129" s="592"/>
      <c r="H129" s="592"/>
      <c r="I129" s="592"/>
      <c r="J129" s="592"/>
      <c r="K129" s="592"/>
      <c r="L129" s="592"/>
      <c r="M129" s="592"/>
      <c r="N129" s="592"/>
      <c r="O129" s="592"/>
      <c r="P129" s="582">
        <f>IFERROR(SUM(Q125:Q128)/(SUM(O125:O128)*100),"Not Eligible")</f>
        <v>1</v>
      </c>
      <c r="Q129" s="583"/>
    </row>
    <row r="130" spans="2:17" ht="80.25" customHeight="1">
      <c r="B130" s="590"/>
      <c r="C130" s="579" t="s">
        <v>633</v>
      </c>
      <c r="D130" s="321" t="s">
        <v>338</v>
      </c>
      <c r="E130" s="321" t="s">
        <v>436</v>
      </c>
      <c r="F130" s="324" t="s">
        <v>634</v>
      </c>
      <c r="G130" s="321" t="s">
        <v>635</v>
      </c>
      <c r="H130" s="321" t="s">
        <v>342</v>
      </c>
      <c r="I130" s="321"/>
      <c r="J130" s="321" t="s">
        <v>343</v>
      </c>
      <c r="K130" s="321"/>
      <c r="L130" s="321" t="s">
        <v>344</v>
      </c>
      <c r="M130" s="321"/>
      <c r="N130" s="321" t="s">
        <v>345</v>
      </c>
      <c r="O130" s="321">
        <f>_xlfn.XLOOKUP(N130,'DO NOT TOUCH - INPUT'!D:D,'DO NOT TOUCH - INPUT'!E:E,"")</f>
        <v>0</v>
      </c>
      <c r="P130" s="321">
        <f>IF('STEP4 - Financing Mechanisms'!D58="No","NO",0)</f>
        <v>0</v>
      </c>
      <c r="Q130" s="374">
        <f>O130*P130</f>
        <v>0</v>
      </c>
    </row>
    <row r="131" spans="2:17" ht="80.25" customHeight="1">
      <c r="B131" s="590"/>
      <c r="C131" s="579"/>
      <c r="D131" s="321" t="s">
        <v>346</v>
      </c>
      <c r="E131" s="321" t="s">
        <v>436</v>
      </c>
      <c r="F131" s="321" t="s">
        <v>528</v>
      </c>
      <c r="G131" s="321" t="s">
        <v>636</v>
      </c>
      <c r="H131" s="321" t="s">
        <v>350</v>
      </c>
      <c r="I131" s="321" t="s">
        <v>351</v>
      </c>
      <c r="J131" s="321" t="s">
        <v>352</v>
      </c>
      <c r="K131" s="321" t="s">
        <v>353</v>
      </c>
      <c r="L131" s="321" t="s">
        <v>354</v>
      </c>
      <c r="M131" s="321">
        <v>100</v>
      </c>
      <c r="N131" s="321" t="s">
        <v>412</v>
      </c>
      <c r="O131" s="321">
        <f>_xlfn.XLOOKUP(N131,'DO NOT TOUCH - INPUT'!D:D,'DO NOT TOUCH - INPUT'!E:E,"")</f>
        <v>3</v>
      </c>
      <c r="P131" s="321">
        <f>'STEP4 - Financing Mechanisms'!I58</f>
        <v>100</v>
      </c>
      <c r="Q131" s="374">
        <f t="shared" ref="Q131:Q134" si="16">O131*P131</f>
        <v>300</v>
      </c>
    </row>
    <row r="132" spans="2:17" ht="80.25" customHeight="1">
      <c r="B132" s="590"/>
      <c r="C132" s="579"/>
      <c r="D132" s="321" t="s">
        <v>346</v>
      </c>
      <c r="E132" s="321" t="s">
        <v>391</v>
      </c>
      <c r="F132" s="321" t="s">
        <v>530</v>
      </c>
      <c r="G132" s="321" t="s">
        <v>637</v>
      </c>
      <c r="H132" s="321" t="s">
        <v>342</v>
      </c>
      <c r="I132" s="321" t="s">
        <v>343</v>
      </c>
      <c r="J132" s="321" t="s">
        <v>532</v>
      </c>
      <c r="K132" s="321" t="s">
        <v>533</v>
      </c>
      <c r="L132" s="321" t="s">
        <v>534</v>
      </c>
      <c r="M132" s="321">
        <v>100</v>
      </c>
      <c r="N132" s="321" t="s">
        <v>368</v>
      </c>
      <c r="O132" s="321">
        <f>_xlfn.XLOOKUP(N132,'DO NOT TOUCH - INPUT'!D:D,'DO NOT TOUCH - INPUT'!E:E,"")</f>
        <v>1</v>
      </c>
      <c r="P132" s="321">
        <f>'STEP4 - Financing Mechanisms'!I59</f>
        <v>100</v>
      </c>
      <c r="Q132" s="374">
        <f t="shared" si="16"/>
        <v>100</v>
      </c>
    </row>
    <row r="133" spans="2:17" ht="80.25" customHeight="1">
      <c r="B133" s="590"/>
      <c r="C133" s="579"/>
      <c r="D133" s="321" t="s">
        <v>362</v>
      </c>
      <c r="E133" s="321" t="s">
        <v>347</v>
      </c>
      <c r="F133" s="321" t="s">
        <v>638</v>
      </c>
      <c r="G133" s="321" t="s">
        <v>639</v>
      </c>
      <c r="H133" s="321" t="s">
        <v>350</v>
      </c>
      <c r="I133" s="321" t="s">
        <v>351</v>
      </c>
      <c r="J133" s="321" t="s">
        <v>352</v>
      </c>
      <c r="K133" s="321" t="s">
        <v>353</v>
      </c>
      <c r="L133" s="321" t="s">
        <v>354</v>
      </c>
      <c r="M133" s="321">
        <v>100</v>
      </c>
      <c r="N133" s="321" t="s">
        <v>355</v>
      </c>
      <c r="O133" s="321">
        <f>_xlfn.XLOOKUP(N133,'DO NOT TOUCH - INPUT'!D:D,'DO NOT TOUCH - INPUT'!E:E,"")</f>
        <v>2</v>
      </c>
      <c r="P133" s="321">
        <f>'STEP4 - Financing Mechanisms'!N58</f>
        <v>100</v>
      </c>
      <c r="Q133" s="374">
        <f t="shared" si="16"/>
        <v>200</v>
      </c>
    </row>
    <row r="134" spans="2:17" ht="80.25" customHeight="1">
      <c r="B134" s="590"/>
      <c r="C134" s="579"/>
      <c r="D134" s="321" t="s">
        <v>362</v>
      </c>
      <c r="E134" s="321" t="s">
        <v>365</v>
      </c>
      <c r="F134" s="321" t="s">
        <v>640</v>
      </c>
      <c r="G134" s="324" t="s">
        <v>632</v>
      </c>
      <c r="H134" s="321" t="s">
        <v>350</v>
      </c>
      <c r="I134" s="321" t="s">
        <v>351</v>
      </c>
      <c r="J134" s="321" t="s">
        <v>352</v>
      </c>
      <c r="K134" s="321" t="s">
        <v>353</v>
      </c>
      <c r="L134" s="321" t="s">
        <v>354</v>
      </c>
      <c r="M134" s="321">
        <v>100</v>
      </c>
      <c r="N134" s="321" t="s">
        <v>368</v>
      </c>
      <c r="O134" s="321">
        <f>_xlfn.XLOOKUP(N134,'DO NOT TOUCH - INPUT'!D:D,'DO NOT TOUCH - INPUT'!E:E,"")</f>
        <v>1</v>
      </c>
      <c r="P134" s="321">
        <f>'STEP4 - Financing Mechanisms'!N59</f>
        <v>100</v>
      </c>
      <c r="Q134" s="374">
        <f t="shared" si="16"/>
        <v>100</v>
      </c>
    </row>
    <row r="135" spans="2:17" ht="80.25" customHeight="1">
      <c r="B135" s="590"/>
      <c r="C135" s="592"/>
      <c r="D135" s="592"/>
      <c r="E135" s="592"/>
      <c r="F135" s="592"/>
      <c r="G135" s="592"/>
      <c r="H135" s="592"/>
      <c r="I135" s="592"/>
      <c r="J135" s="592"/>
      <c r="K135" s="592"/>
      <c r="L135" s="592"/>
      <c r="M135" s="592"/>
      <c r="N135" s="592"/>
      <c r="O135" s="592"/>
      <c r="P135" s="582">
        <f>IFERROR(SUM(Q130:Q134)/(SUM(O130:O134)*100),"Not Eligible")</f>
        <v>1</v>
      </c>
      <c r="Q135" s="583"/>
    </row>
    <row r="136" spans="2:17" ht="80.25" customHeight="1">
      <c r="B136" s="590"/>
      <c r="C136" s="579" t="s">
        <v>641</v>
      </c>
      <c r="D136" s="321" t="s">
        <v>338</v>
      </c>
      <c r="E136" s="321" t="s">
        <v>436</v>
      </c>
      <c r="F136" s="321" t="s">
        <v>642</v>
      </c>
      <c r="G136" s="321" t="s">
        <v>643</v>
      </c>
      <c r="H136" s="321" t="s">
        <v>342</v>
      </c>
      <c r="I136" s="321"/>
      <c r="J136" s="321" t="s">
        <v>343</v>
      </c>
      <c r="K136" s="321"/>
      <c r="L136" s="321" t="s">
        <v>344</v>
      </c>
      <c r="M136" s="321"/>
      <c r="N136" s="321" t="s">
        <v>345</v>
      </c>
      <c r="O136" s="321">
        <f>_xlfn.XLOOKUP(N136,'DO NOT TOUCH - INPUT'!D:D,'DO NOT TOUCH - INPUT'!E:E,"")</f>
        <v>0</v>
      </c>
      <c r="P136" s="321">
        <f>IF('STEP4 - Financing Mechanisms'!D60="No","NO",0)</f>
        <v>0</v>
      </c>
      <c r="Q136" s="374">
        <f>O136*P136</f>
        <v>0</v>
      </c>
    </row>
    <row r="137" spans="2:17" ht="80.25" customHeight="1">
      <c r="B137" s="590"/>
      <c r="C137" s="579"/>
      <c r="D137" s="321" t="s">
        <v>346</v>
      </c>
      <c r="E137" s="321" t="s">
        <v>436</v>
      </c>
      <c r="F137" s="321" t="s">
        <v>644</v>
      </c>
      <c r="G137" s="321" t="s">
        <v>645</v>
      </c>
      <c r="H137" s="321" t="s">
        <v>350</v>
      </c>
      <c r="I137" s="321" t="s">
        <v>351</v>
      </c>
      <c r="J137" s="321" t="s">
        <v>352</v>
      </c>
      <c r="K137" s="321" t="s">
        <v>353</v>
      </c>
      <c r="L137" s="321" t="s">
        <v>354</v>
      </c>
      <c r="M137" s="321">
        <v>100</v>
      </c>
      <c r="N137" s="321" t="s">
        <v>355</v>
      </c>
      <c r="O137" s="321">
        <f>_xlfn.XLOOKUP(N137,'DO NOT TOUCH - INPUT'!D:D,'DO NOT TOUCH - INPUT'!E:E,"")</f>
        <v>2</v>
      </c>
      <c r="P137" s="321">
        <f>'STEP4 - Financing Mechanisms'!I60</f>
        <v>100</v>
      </c>
      <c r="Q137" s="374">
        <f t="shared" ref="Q137:Q140" si="17">O137*P137</f>
        <v>200</v>
      </c>
    </row>
    <row r="138" spans="2:17" ht="80.25" customHeight="1">
      <c r="B138" s="590"/>
      <c r="C138" s="579"/>
      <c r="D138" s="321" t="s">
        <v>346</v>
      </c>
      <c r="E138" s="321" t="s">
        <v>391</v>
      </c>
      <c r="F138" s="321" t="s">
        <v>530</v>
      </c>
      <c r="G138" s="321" t="s">
        <v>646</v>
      </c>
      <c r="H138" s="321" t="s">
        <v>342</v>
      </c>
      <c r="I138" s="321" t="s">
        <v>343</v>
      </c>
      <c r="J138" s="321" t="s">
        <v>532</v>
      </c>
      <c r="K138" s="321" t="s">
        <v>533</v>
      </c>
      <c r="L138" s="321" t="s">
        <v>534</v>
      </c>
      <c r="M138" s="321">
        <v>100</v>
      </c>
      <c r="N138" s="321" t="s">
        <v>355</v>
      </c>
      <c r="O138" s="321">
        <f>_xlfn.XLOOKUP(N138,'DO NOT TOUCH - INPUT'!D:D,'DO NOT TOUCH - INPUT'!E:E,"")</f>
        <v>2</v>
      </c>
      <c r="P138" s="321">
        <f>'STEP4 - Financing Mechanisms'!I61</f>
        <v>100</v>
      </c>
      <c r="Q138" s="374">
        <f t="shared" si="17"/>
        <v>200</v>
      </c>
    </row>
    <row r="139" spans="2:17" ht="80.25" customHeight="1">
      <c r="B139" s="590"/>
      <c r="C139" s="579"/>
      <c r="D139" s="321" t="s">
        <v>362</v>
      </c>
      <c r="E139" s="321" t="s">
        <v>347</v>
      </c>
      <c r="F139" s="321" t="s">
        <v>647</v>
      </c>
      <c r="G139" s="321" t="s">
        <v>648</v>
      </c>
      <c r="H139" s="321" t="s">
        <v>350</v>
      </c>
      <c r="I139" s="321" t="s">
        <v>351</v>
      </c>
      <c r="J139" s="321" t="s">
        <v>352</v>
      </c>
      <c r="K139" s="321" t="s">
        <v>353</v>
      </c>
      <c r="L139" s="321" t="s">
        <v>354</v>
      </c>
      <c r="M139" s="321">
        <v>100</v>
      </c>
      <c r="N139" s="321" t="s">
        <v>355</v>
      </c>
      <c r="O139" s="321">
        <f>_xlfn.XLOOKUP(N139,'DO NOT TOUCH - INPUT'!D:D,'DO NOT TOUCH - INPUT'!E:E,"")</f>
        <v>2</v>
      </c>
      <c r="P139" s="321">
        <f>'STEP4 - Financing Mechanisms'!N60</f>
        <v>100</v>
      </c>
      <c r="Q139" s="374">
        <f t="shared" si="17"/>
        <v>200</v>
      </c>
    </row>
    <row r="140" spans="2:17" ht="80.25" customHeight="1">
      <c r="B140" s="590"/>
      <c r="C140" s="579"/>
      <c r="D140" s="321" t="s">
        <v>362</v>
      </c>
      <c r="E140" s="321" t="s">
        <v>365</v>
      </c>
      <c r="F140" s="321" t="s">
        <v>649</v>
      </c>
      <c r="G140" s="324" t="s">
        <v>650</v>
      </c>
      <c r="H140" s="321" t="s">
        <v>350</v>
      </c>
      <c r="I140" s="321" t="s">
        <v>351</v>
      </c>
      <c r="J140" s="321" t="s">
        <v>352</v>
      </c>
      <c r="K140" s="321" t="s">
        <v>353</v>
      </c>
      <c r="L140" s="321" t="s">
        <v>354</v>
      </c>
      <c r="M140" s="321">
        <v>100</v>
      </c>
      <c r="N140" s="321" t="s">
        <v>368</v>
      </c>
      <c r="O140" s="321">
        <f>_xlfn.XLOOKUP(N140,'DO NOT TOUCH - INPUT'!D:D,'DO NOT TOUCH - INPUT'!E:E,"")</f>
        <v>1</v>
      </c>
      <c r="P140" s="321">
        <f>'STEP4 - Financing Mechanisms'!N61</f>
        <v>100</v>
      </c>
      <c r="Q140" s="374">
        <f t="shared" si="17"/>
        <v>100</v>
      </c>
    </row>
    <row r="141" spans="2:17" ht="80.25" customHeight="1">
      <c r="B141" s="590"/>
      <c r="C141" s="592"/>
      <c r="D141" s="592"/>
      <c r="E141" s="592"/>
      <c r="F141" s="592"/>
      <c r="G141" s="592"/>
      <c r="H141" s="592"/>
      <c r="I141" s="592"/>
      <c r="J141" s="592"/>
      <c r="K141" s="592"/>
      <c r="L141" s="592"/>
      <c r="M141" s="592"/>
      <c r="N141" s="592"/>
      <c r="O141" s="592"/>
      <c r="P141" s="582">
        <f>IFERROR(SUM(Q136:Q140)/(SUM(O136:O140)*100),"Not Eligible")</f>
        <v>1</v>
      </c>
      <c r="Q141" s="583"/>
    </row>
    <row r="142" spans="2:17" ht="80.25" customHeight="1">
      <c r="B142" s="590" t="s">
        <v>651</v>
      </c>
      <c r="C142" s="579" t="s">
        <v>652</v>
      </c>
      <c r="D142" s="326" t="s">
        <v>338</v>
      </c>
      <c r="E142" s="326" t="s">
        <v>545</v>
      </c>
      <c r="F142" s="326" t="s">
        <v>653</v>
      </c>
      <c r="G142" s="326" t="s">
        <v>654</v>
      </c>
      <c r="H142" s="321" t="s">
        <v>342</v>
      </c>
      <c r="I142" s="321"/>
      <c r="J142" s="321" t="s">
        <v>343</v>
      </c>
      <c r="K142" s="321"/>
      <c r="L142" s="321" t="s">
        <v>344</v>
      </c>
      <c r="M142" s="321">
        <v>100</v>
      </c>
      <c r="N142" s="321" t="s">
        <v>345</v>
      </c>
      <c r="O142" s="321">
        <f>_xlfn.XLOOKUP(N142,'DO NOT TOUCH - INPUT'!D:D,'DO NOT TOUCH - INPUT'!E:E,"")</f>
        <v>0</v>
      </c>
      <c r="P142" s="321">
        <f>IF('STEP4 - Financing Mechanisms'!D62="No","NO",0)</f>
        <v>0</v>
      </c>
      <c r="Q142" s="374">
        <f>O142*P142</f>
        <v>0</v>
      </c>
    </row>
    <row r="143" spans="2:17" ht="80.25" customHeight="1">
      <c r="B143" s="590"/>
      <c r="C143" s="579"/>
      <c r="D143" s="326" t="s">
        <v>338</v>
      </c>
      <c r="E143" s="326" t="s">
        <v>339</v>
      </c>
      <c r="F143" s="326" t="s">
        <v>655</v>
      </c>
      <c r="G143" s="326" t="s">
        <v>654</v>
      </c>
      <c r="H143" s="321" t="s">
        <v>342</v>
      </c>
      <c r="I143" s="321"/>
      <c r="J143" s="321" t="s">
        <v>343</v>
      </c>
      <c r="K143" s="321"/>
      <c r="L143" s="321" t="s">
        <v>344</v>
      </c>
      <c r="M143" s="321">
        <v>100</v>
      </c>
      <c r="N143" s="321" t="s">
        <v>345</v>
      </c>
      <c r="O143" s="321">
        <f>_xlfn.XLOOKUP(N143,'DO NOT TOUCH - INPUT'!D:D,'DO NOT TOUCH - INPUT'!E:E,"")</f>
        <v>0</v>
      </c>
      <c r="P143" s="321">
        <f>IF('STEP4 - Financing Mechanisms'!D63="No","NO",0)</f>
        <v>0</v>
      </c>
      <c r="Q143" s="374">
        <f t="shared" ref="Q143:Q152" si="18">O143*P143</f>
        <v>0</v>
      </c>
    </row>
    <row r="144" spans="2:17" ht="96" customHeight="1">
      <c r="B144" s="590"/>
      <c r="C144" s="579"/>
      <c r="D144" s="326" t="s">
        <v>338</v>
      </c>
      <c r="E144" s="326" t="s">
        <v>656</v>
      </c>
      <c r="F144" s="369" t="s">
        <v>657</v>
      </c>
      <c r="G144" s="326" t="s">
        <v>654</v>
      </c>
      <c r="H144" s="321" t="s">
        <v>342</v>
      </c>
      <c r="I144" s="321"/>
      <c r="J144" s="321" t="s">
        <v>343</v>
      </c>
      <c r="K144" s="321"/>
      <c r="L144" s="321" t="s">
        <v>344</v>
      </c>
      <c r="M144" s="321">
        <v>100</v>
      </c>
      <c r="N144" s="321" t="s">
        <v>345</v>
      </c>
      <c r="O144" s="321">
        <f>_xlfn.XLOOKUP(N144,'DO NOT TOUCH - INPUT'!D:D,'DO NOT TOUCH - INPUT'!E:E,"")</f>
        <v>0</v>
      </c>
      <c r="P144" s="355">
        <f>IF('STEP4 - Financing Mechanisms'!D64="No","NO",0)</f>
        <v>0</v>
      </c>
      <c r="Q144" s="374">
        <f t="shared" si="18"/>
        <v>0</v>
      </c>
    </row>
    <row r="145" spans="2:17" ht="80.25" customHeight="1">
      <c r="B145" s="590"/>
      <c r="C145" s="579"/>
      <c r="D145" s="326" t="s">
        <v>346</v>
      </c>
      <c r="E145" s="326" t="s">
        <v>658</v>
      </c>
      <c r="F145" s="326" t="s">
        <v>659</v>
      </c>
      <c r="G145" s="326" t="s">
        <v>616</v>
      </c>
      <c r="H145" s="321" t="s">
        <v>350</v>
      </c>
      <c r="I145" s="321" t="s">
        <v>351</v>
      </c>
      <c r="J145" s="321" t="s">
        <v>352</v>
      </c>
      <c r="K145" s="321" t="s">
        <v>353</v>
      </c>
      <c r="L145" s="321" t="s">
        <v>374</v>
      </c>
      <c r="M145" s="321">
        <v>100</v>
      </c>
      <c r="N145" s="321" t="s">
        <v>355</v>
      </c>
      <c r="O145" s="321">
        <f>_xlfn.XLOOKUP(N145,'DO NOT TOUCH - INPUT'!D:D,'DO NOT TOUCH - INPUT'!E:E,"")</f>
        <v>2</v>
      </c>
      <c r="P145" s="321">
        <f>'STEP4 - Financing Mechanisms'!I62</f>
        <v>100</v>
      </c>
      <c r="Q145" s="374">
        <f t="shared" si="18"/>
        <v>200</v>
      </c>
    </row>
    <row r="146" spans="2:17" ht="80.25" customHeight="1">
      <c r="B146" s="590"/>
      <c r="C146" s="579"/>
      <c r="D146" s="326" t="s">
        <v>338</v>
      </c>
      <c r="E146" s="326" t="s">
        <v>339</v>
      </c>
      <c r="F146" s="326" t="s">
        <v>660</v>
      </c>
      <c r="G146" s="326" t="s">
        <v>654</v>
      </c>
      <c r="H146" s="321" t="s">
        <v>342</v>
      </c>
      <c r="I146" s="321"/>
      <c r="J146" s="321" t="s">
        <v>343</v>
      </c>
      <c r="K146" s="321"/>
      <c r="L146" s="321" t="s">
        <v>344</v>
      </c>
      <c r="M146" s="321">
        <v>100</v>
      </c>
      <c r="N146" s="321" t="s">
        <v>345</v>
      </c>
      <c r="O146" s="321">
        <f>_xlfn.XLOOKUP(N146,'DO NOT TOUCH - INPUT'!D:D,'DO NOT TOUCH - INPUT'!E:E,"")</f>
        <v>0</v>
      </c>
      <c r="P146" s="321">
        <f>IF('STEP4 - Financing Mechanisms'!D65="No","NO",0)</f>
        <v>0</v>
      </c>
      <c r="Q146" s="374">
        <f t="shared" si="18"/>
        <v>0</v>
      </c>
    </row>
    <row r="147" spans="2:17" ht="80.25" customHeight="1">
      <c r="B147" s="590"/>
      <c r="C147" s="579"/>
      <c r="D147" s="326" t="s">
        <v>346</v>
      </c>
      <c r="E147" s="326" t="s">
        <v>339</v>
      </c>
      <c r="F147" s="326" t="s">
        <v>661</v>
      </c>
      <c r="G147" s="326" t="s">
        <v>662</v>
      </c>
      <c r="H147" s="321" t="s">
        <v>350</v>
      </c>
      <c r="I147" s="321" t="s">
        <v>351</v>
      </c>
      <c r="J147" s="321" t="s">
        <v>352</v>
      </c>
      <c r="K147" s="321" t="s">
        <v>353</v>
      </c>
      <c r="L147" s="321" t="s">
        <v>374</v>
      </c>
      <c r="M147" s="321">
        <v>100</v>
      </c>
      <c r="N147" s="321" t="s">
        <v>412</v>
      </c>
      <c r="O147" s="321">
        <f>_xlfn.XLOOKUP(N147,'DO NOT TOUCH - INPUT'!D:D,'DO NOT TOUCH - INPUT'!E:E,"")</f>
        <v>3</v>
      </c>
      <c r="P147" s="321">
        <f>'STEP4 - Financing Mechanisms'!I63</f>
        <v>100</v>
      </c>
      <c r="Q147" s="374">
        <f t="shared" si="18"/>
        <v>300</v>
      </c>
    </row>
    <row r="148" spans="2:17" ht="80.25" customHeight="1">
      <c r="B148" s="590"/>
      <c r="C148" s="579"/>
      <c r="D148" s="326" t="s">
        <v>362</v>
      </c>
      <c r="E148" s="326" t="s">
        <v>658</v>
      </c>
      <c r="F148" s="326" t="s">
        <v>663</v>
      </c>
      <c r="G148" s="326" t="s">
        <v>662</v>
      </c>
      <c r="H148" s="321" t="s">
        <v>350</v>
      </c>
      <c r="I148" s="321" t="s">
        <v>351</v>
      </c>
      <c r="J148" s="321" t="s">
        <v>352</v>
      </c>
      <c r="K148" s="321" t="s">
        <v>353</v>
      </c>
      <c r="L148" s="321" t="s">
        <v>374</v>
      </c>
      <c r="M148" s="321">
        <v>100</v>
      </c>
      <c r="N148" s="321" t="s">
        <v>412</v>
      </c>
      <c r="O148" s="321">
        <f>_xlfn.XLOOKUP(N148,'DO NOT TOUCH - INPUT'!D:D,'DO NOT TOUCH - INPUT'!E:E,"")</f>
        <v>3</v>
      </c>
      <c r="P148" s="321">
        <f>'STEP4 - Financing Mechanisms'!N62</f>
        <v>100</v>
      </c>
      <c r="Q148" s="374">
        <f t="shared" si="18"/>
        <v>300</v>
      </c>
    </row>
    <row r="149" spans="2:17" ht="87.75" customHeight="1">
      <c r="B149" s="590"/>
      <c r="C149" s="579"/>
      <c r="D149" s="326" t="s">
        <v>346</v>
      </c>
      <c r="E149" s="327" t="s">
        <v>538</v>
      </c>
      <c r="F149" s="326" t="s">
        <v>664</v>
      </c>
      <c r="G149" s="326" t="s">
        <v>665</v>
      </c>
      <c r="H149" s="321" t="s">
        <v>350</v>
      </c>
      <c r="I149" s="321" t="s">
        <v>351</v>
      </c>
      <c r="J149" s="321" t="s">
        <v>352</v>
      </c>
      <c r="K149" s="321" t="s">
        <v>353</v>
      </c>
      <c r="L149" s="321" t="s">
        <v>374</v>
      </c>
      <c r="M149" s="321">
        <v>100</v>
      </c>
      <c r="N149" s="321" t="s">
        <v>412</v>
      </c>
      <c r="O149" s="321">
        <f>_xlfn.XLOOKUP(N149,'DO NOT TOUCH - INPUT'!D:D,'DO NOT TOUCH - INPUT'!E:E,"")</f>
        <v>3</v>
      </c>
      <c r="P149" s="321">
        <f>'STEP4 - Financing Mechanisms'!I64</f>
        <v>100</v>
      </c>
      <c r="Q149" s="374">
        <f t="shared" si="18"/>
        <v>300</v>
      </c>
    </row>
    <row r="150" spans="2:17" ht="98.25" customHeight="1">
      <c r="B150" s="590"/>
      <c r="C150" s="579"/>
      <c r="D150" s="326" t="s">
        <v>362</v>
      </c>
      <c r="E150" s="327" t="s">
        <v>538</v>
      </c>
      <c r="F150" s="609" t="s">
        <v>666</v>
      </c>
      <c r="G150" s="326" t="s">
        <v>667</v>
      </c>
      <c r="H150" s="321" t="s">
        <v>350</v>
      </c>
      <c r="I150" s="321" t="s">
        <v>351</v>
      </c>
      <c r="J150" s="321" t="s">
        <v>352</v>
      </c>
      <c r="K150" s="321" t="s">
        <v>353</v>
      </c>
      <c r="L150" s="321" t="s">
        <v>374</v>
      </c>
      <c r="M150" s="321">
        <v>100</v>
      </c>
      <c r="N150" s="321" t="s">
        <v>412</v>
      </c>
      <c r="O150" s="321">
        <f>_xlfn.XLOOKUP(N150,'DO NOT TOUCH - INPUT'!D:D,'DO NOT TOUCH - INPUT'!E:E,"")</f>
        <v>3</v>
      </c>
      <c r="P150" s="321">
        <f>'STEP4 - Financing Mechanisms'!N63</f>
        <v>100</v>
      </c>
      <c r="Q150" s="374">
        <f t="shared" si="18"/>
        <v>300</v>
      </c>
    </row>
    <row r="151" spans="2:17" ht="80.25" customHeight="1">
      <c r="B151" s="590"/>
      <c r="C151" s="579"/>
      <c r="D151" s="326" t="s">
        <v>362</v>
      </c>
      <c r="E151" s="327" t="s">
        <v>541</v>
      </c>
      <c r="F151" s="609" t="s">
        <v>649</v>
      </c>
      <c r="G151" s="326" t="s">
        <v>668</v>
      </c>
      <c r="H151" s="321" t="s">
        <v>350</v>
      </c>
      <c r="I151" s="321" t="s">
        <v>351</v>
      </c>
      <c r="J151" s="321" t="s">
        <v>352</v>
      </c>
      <c r="K151" s="321" t="s">
        <v>353</v>
      </c>
      <c r="L151" s="321" t="s">
        <v>374</v>
      </c>
      <c r="M151" s="321">
        <v>100</v>
      </c>
      <c r="N151" s="321" t="s">
        <v>412</v>
      </c>
      <c r="O151" s="321">
        <f>_xlfn.XLOOKUP(N151,'DO NOT TOUCH - INPUT'!D:D,'DO NOT TOUCH - INPUT'!E:E,"")</f>
        <v>3</v>
      </c>
      <c r="P151" s="321">
        <f>'STEP4 - Financing Mechanisms'!N64</f>
        <v>100</v>
      </c>
      <c r="Q151" s="374">
        <f t="shared" si="18"/>
        <v>300</v>
      </c>
    </row>
    <row r="152" spans="2:17" ht="80.25" customHeight="1">
      <c r="B152" s="590"/>
      <c r="C152" s="579"/>
      <c r="D152" s="326" t="s">
        <v>346</v>
      </c>
      <c r="E152" s="326" t="s">
        <v>391</v>
      </c>
      <c r="F152" s="321" t="s">
        <v>530</v>
      </c>
      <c r="G152" s="326" t="s">
        <v>669</v>
      </c>
      <c r="H152" s="321" t="s">
        <v>342</v>
      </c>
      <c r="I152" s="321" t="s">
        <v>343</v>
      </c>
      <c r="J152" s="321" t="s">
        <v>532</v>
      </c>
      <c r="K152" s="321" t="s">
        <v>533</v>
      </c>
      <c r="L152" s="321" t="s">
        <v>534</v>
      </c>
      <c r="M152" s="321">
        <v>100</v>
      </c>
      <c r="N152" s="321" t="s">
        <v>355</v>
      </c>
      <c r="O152" s="321">
        <f>_xlfn.XLOOKUP(N152,'DO NOT TOUCH - INPUT'!D:D,'DO NOT TOUCH - INPUT'!E:E,"")</f>
        <v>2</v>
      </c>
      <c r="P152" s="321">
        <f>'STEP4 - Financing Mechanisms'!I65</f>
        <v>100</v>
      </c>
      <c r="Q152" s="374">
        <f t="shared" si="18"/>
        <v>200</v>
      </c>
    </row>
    <row r="153" spans="2:17" ht="80.25" customHeight="1">
      <c r="B153" s="590"/>
      <c r="C153" s="592"/>
      <c r="D153" s="592"/>
      <c r="E153" s="592"/>
      <c r="F153" s="592"/>
      <c r="G153" s="592"/>
      <c r="H153" s="592"/>
      <c r="I153" s="592"/>
      <c r="J153" s="592"/>
      <c r="K153" s="592"/>
      <c r="L153" s="592"/>
      <c r="M153" s="592"/>
      <c r="N153" s="592"/>
      <c r="O153" s="592"/>
      <c r="P153" s="582">
        <f>IFERROR(SUM(Q142:Q152)/(SUM(O142:O152)*100),"Not Eligible")</f>
        <v>1</v>
      </c>
      <c r="Q153" s="583"/>
    </row>
    <row r="154" spans="2:17" ht="80.25" customHeight="1">
      <c r="B154" s="590"/>
      <c r="C154" s="579" t="s">
        <v>670</v>
      </c>
      <c r="D154" s="326" t="s">
        <v>338</v>
      </c>
      <c r="E154" s="326" t="s">
        <v>545</v>
      </c>
      <c r="F154" s="326" t="s">
        <v>653</v>
      </c>
      <c r="G154" s="326" t="s">
        <v>654</v>
      </c>
      <c r="H154" s="321" t="s">
        <v>342</v>
      </c>
      <c r="I154" s="321"/>
      <c r="J154" s="321" t="s">
        <v>343</v>
      </c>
      <c r="K154" s="321"/>
      <c r="L154" s="321" t="s">
        <v>344</v>
      </c>
      <c r="M154" s="321">
        <v>100</v>
      </c>
      <c r="N154" s="321" t="s">
        <v>345</v>
      </c>
      <c r="O154" s="321">
        <f>_xlfn.XLOOKUP(N154,'DO NOT TOUCH - INPUT'!D:D,'DO NOT TOUCH - INPUT'!E:E,"")</f>
        <v>0</v>
      </c>
      <c r="P154" s="321">
        <f>IF('STEP4 - Financing Mechanisms'!D66="No","NO",0)</f>
        <v>0</v>
      </c>
      <c r="Q154" s="374">
        <f>O154*P154</f>
        <v>0</v>
      </c>
    </row>
    <row r="155" spans="2:17" ht="80.25" customHeight="1">
      <c r="B155" s="590"/>
      <c r="C155" s="579"/>
      <c r="D155" s="326" t="s">
        <v>338</v>
      </c>
      <c r="E155" s="326" t="s">
        <v>339</v>
      </c>
      <c r="F155" s="326" t="s">
        <v>655</v>
      </c>
      <c r="G155" s="326" t="s">
        <v>654</v>
      </c>
      <c r="H155" s="321" t="s">
        <v>342</v>
      </c>
      <c r="I155" s="321"/>
      <c r="J155" s="321" t="s">
        <v>343</v>
      </c>
      <c r="K155" s="321"/>
      <c r="L155" s="321" t="s">
        <v>344</v>
      </c>
      <c r="M155" s="321">
        <v>100</v>
      </c>
      <c r="N155" s="321" t="s">
        <v>345</v>
      </c>
      <c r="O155" s="321">
        <f>_xlfn.XLOOKUP(N155,'DO NOT TOUCH - INPUT'!D:D,'DO NOT TOUCH - INPUT'!E:E,"")</f>
        <v>0</v>
      </c>
      <c r="P155" s="321">
        <f>IF('STEP4 - Financing Mechanisms'!D67="No","NO",0)</f>
        <v>0</v>
      </c>
      <c r="Q155" s="374">
        <f t="shared" ref="Q155:Q161" si="19">O155*P155</f>
        <v>0</v>
      </c>
    </row>
    <row r="156" spans="2:17" ht="80.25" customHeight="1">
      <c r="B156" s="590"/>
      <c r="C156" s="579"/>
      <c r="D156" s="326" t="s">
        <v>338</v>
      </c>
      <c r="E156" s="326" t="s">
        <v>656</v>
      </c>
      <c r="F156" s="369" t="s">
        <v>671</v>
      </c>
      <c r="G156" s="326" t="s">
        <v>654</v>
      </c>
      <c r="H156" s="321" t="s">
        <v>342</v>
      </c>
      <c r="I156" s="321"/>
      <c r="J156" s="321" t="s">
        <v>343</v>
      </c>
      <c r="K156" s="321"/>
      <c r="L156" s="321" t="s">
        <v>344</v>
      </c>
      <c r="M156" s="321">
        <v>100</v>
      </c>
      <c r="N156" s="321" t="s">
        <v>345</v>
      </c>
      <c r="O156" s="321">
        <f>_xlfn.XLOOKUP(N156,'DO NOT TOUCH - INPUT'!D:D,'DO NOT TOUCH - INPUT'!E:E,"")</f>
        <v>0</v>
      </c>
      <c r="P156" s="355">
        <f>IF('STEP4 - Financing Mechanisms'!D68="No","NO",0)</f>
        <v>0</v>
      </c>
      <c r="Q156" s="374">
        <f t="shared" si="19"/>
        <v>0</v>
      </c>
    </row>
    <row r="157" spans="2:17" ht="91.5" customHeight="1">
      <c r="B157" s="590"/>
      <c r="C157" s="579"/>
      <c r="D157" s="326" t="s">
        <v>346</v>
      </c>
      <c r="E157" s="326" t="s">
        <v>658</v>
      </c>
      <c r="F157" s="326" t="s">
        <v>672</v>
      </c>
      <c r="G157" s="326" t="s">
        <v>616</v>
      </c>
      <c r="H157" s="321" t="s">
        <v>350</v>
      </c>
      <c r="I157" s="321" t="s">
        <v>351</v>
      </c>
      <c r="J157" s="321" t="s">
        <v>352</v>
      </c>
      <c r="K157" s="321" t="s">
        <v>353</v>
      </c>
      <c r="L157" s="321" t="s">
        <v>374</v>
      </c>
      <c r="M157" s="321">
        <v>100</v>
      </c>
      <c r="N157" s="321" t="s">
        <v>355</v>
      </c>
      <c r="O157" s="321">
        <f>_xlfn.XLOOKUP(N157,'DO NOT TOUCH - INPUT'!D:D,'DO NOT TOUCH - INPUT'!E:E,"")</f>
        <v>2</v>
      </c>
      <c r="P157" s="321">
        <f>'STEP4 - Financing Mechanisms'!I66</f>
        <v>100</v>
      </c>
      <c r="Q157" s="374">
        <f t="shared" si="19"/>
        <v>200</v>
      </c>
    </row>
    <row r="158" spans="2:17" ht="80.25" customHeight="1">
      <c r="B158" s="590"/>
      <c r="C158" s="579"/>
      <c r="D158" s="326" t="s">
        <v>338</v>
      </c>
      <c r="E158" s="326" t="s">
        <v>339</v>
      </c>
      <c r="F158" s="326" t="s">
        <v>673</v>
      </c>
      <c r="G158" s="326" t="s">
        <v>654</v>
      </c>
      <c r="H158" s="321" t="s">
        <v>342</v>
      </c>
      <c r="I158" s="321"/>
      <c r="J158" s="321" t="s">
        <v>343</v>
      </c>
      <c r="K158" s="321"/>
      <c r="L158" s="321" t="s">
        <v>344</v>
      </c>
      <c r="M158" s="321">
        <v>100</v>
      </c>
      <c r="N158" s="321" t="s">
        <v>345</v>
      </c>
      <c r="O158" s="321">
        <f>_xlfn.XLOOKUP(N158,'DO NOT TOUCH - INPUT'!D:D,'DO NOT TOUCH - INPUT'!E:E,"")</f>
        <v>0</v>
      </c>
      <c r="P158" s="321">
        <f>IF('STEP4 - Financing Mechanisms'!D69="No","NO",0)</f>
        <v>0</v>
      </c>
      <c r="Q158" s="374">
        <f t="shared" si="19"/>
        <v>0</v>
      </c>
    </row>
    <row r="159" spans="2:17" ht="80.25" customHeight="1">
      <c r="B159" s="590"/>
      <c r="C159" s="579"/>
      <c r="D159" s="326" t="s">
        <v>346</v>
      </c>
      <c r="E159" s="326" t="s">
        <v>656</v>
      </c>
      <c r="F159" s="326" t="s">
        <v>674</v>
      </c>
      <c r="G159" s="326" t="s">
        <v>675</v>
      </c>
      <c r="H159" s="321" t="s">
        <v>350</v>
      </c>
      <c r="I159" s="321" t="s">
        <v>351</v>
      </c>
      <c r="J159" s="321" t="s">
        <v>352</v>
      </c>
      <c r="K159" s="321" t="s">
        <v>353</v>
      </c>
      <c r="L159" s="321" t="s">
        <v>374</v>
      </c>
      <c r="M159" s="321">
        <v>100</v>
      </c>
      <c r="N159" s="321" t="s">
        <v>412</v>
      </c>
      <c r="O159" s="321">
        <f>_xlfn.XLOOKUP(N159,'DO NOT TOUCH - INPUT'!D:D,'DO NOT TOUCH - INPUT'!E:E,"")</f>
        <v>3</v>
      </c>
      <c r="P159" s="321">
        <f>'STEP4 - Financing Mechanisms'!I67</f>
        <v>100</v>
      </c>
      <c r="Q159" s="374">
        <f t="shared" si="19"/>
        <v>300</v>
      </c>
    </row>
    <row r="160" spans="2:17" ht="98.25" customHeight="1">
      <c r="B160" s="590"/>
      <c r="C160" s="579"/>
      <c r="D160" s="326" t="s">
        <v>346</v>
      </c>
      <c r="E160" s="327" t="s">
        <v>538</v>
      </c>
      <c r="F160" s="326" t="s">
        <v>676</v>
      </c>
      <c r="G160" s="352" t="s">
        <v>677</v>
      </c>
      <c r="H160" s="321" t="s">
        <v>350</v>
      </c>
      <c r="I160" s="321" t="s">
        <v>351</v>
      </c>
      <c r="J160" s="321" t="s">
        <v>352</v>
      </c>
      <c r="K160" s="321" t="s">
        <v>353</v>
      </c>
      <c r="L160" s="321" t="s">
        <v>374</v>
      </c>
      <c r="M160" s="321">
        <v>100</v>
      </c>
      <c r="N160" s="321" t="s">
        <v>412</v>
      </c>
      <c r="O160" s="321">
        <f>_xlfn.XLOOKUP(N160,'DO NOT TOUCH - INPUT'!D:D,'DO NOT TOUCH - INPUT'!E:E,"")</f>
        <v>3</v>
      </c>
      <c r="P160" s="321">
        <f>'STEP4 - Financing Mechanisms'!I68</f>
        <v>100</v>
      </c>
      <c r="Q160" s="374">
        <f t="shared" si="19"/>
        <v>300</v>
      </c>
    </row>
    <row r="161" spans="2:17" ht="80.25" customHeight="1">
      <c r="B161" s="590"/>
      <c r="C161" s="579"/>
      <c r="D161" s="326" t="s">
        <v>346</v>
      </c>
      <c r="E161" s="326" t="s">
        <v>391</v>
      </c>
      <c r="F161" s="321" t="s">
        <v>530</v>
      </c>
      <c r="G161" s="326" t="s">
        <v>678</v>
      </c>
      <c r="H161" s="321" t="s">
        <v>342</v>
      </c>
      <c r="I161" s="321" t="s">
        <v>343</v>
      </c>
      <c r="J161" s="321" t="s">
        <v>532</v>
      </c>
      <c r="K161" s="321" t="s">
        <v>533</v>
      </c>
      <c r="L161" s="321" t="s">
        <v>534</v>
      </c>
      <c r="M161" s="321">
        <v>100</v>
      </c>
      <c r="N161" s="321" t="s">
        <v>355</v>
      </c>
      <c r="O161" s="321">
        <f>_xlfn.XLOOKUP(N161,'DO NOT TOUCH - INPUT'!D:D,'DO NOT TOUCH - INPUT'!E:E,"")</f>
        <v>2</v>
      </c>
      <c r="P161" s="321">
        <f>'STEP4 - Financing Mechanisms'!I69</f>
        <v>100</v>
      </c>
      <c r="Q161" s="374">
        <f t="shared" si="19"/>
        <v>200</v>
      </c>
    </row>
    <row r="162" spans="2:17" ht="80.25" customHeight="1">
      <c r="B162" s="590"/>
      <c r="C162" s="592"/>
      <c r="D162" s="592"/>
      <c r="E162" s="592"/>
      <c r="F162" s="592"/>
      <c r="G162" s="592"/>
      <c r="H162" s="592"/>
      <c r="I162" s="592"/>
      <c r="J162" s="592"/>
      <c r="K162" s="592"/>
      <c r="L162" s="592"/>
      <c r="M162" s="592"/>
      <c r="N162" s="592"/>
      <c r="O162" s="592"/>
      <c r="P162" s="582">
        <f>IFERROR(SUM(Q154:Q161)/(SUM(O154:O161)*100),"Not Eligible")</f>
        <v>1</v>
      </c>
      <c r="Q162" s="583"/>
    </row>
    <row r="163" spans="2:17" ht="80.25" customHeight="1">
      <c r="B163" s="590"/>
      <c r="C163" s="579" t="s">
        <v>679</v>
      </c>
      <c r="D163" s="326" t="s">
        <v>338</v>
      </c>
      <c r="E163" s="326" t="s">
        <v>545</v>
      </c>
      <c r="F163" s="326" t="s">
        <v>653</v>
      </c>
      <c r="G163" s="326" t="s">
        <v>654</v>
      </c>
      <c r="H163" s="321" t="s">
        <v>342</v>
      </c>
      <c r="I163" s="321"/>
      <c r="J163" s="321" t="s">
        <v>343</v>
      </c>
      <c r="K163" s="321"/>
      <c r="L163" s="321" t="s">
        <v>344</v>
      </c>
      <c r="M163" s="321">
        <v>100</v>
      </c>
      <c r="N163" s="321" t="s">
        <v>345</v>
      </c>
      <c r="O163" s="321">
        <f>_xlfn.XLOOKUP(N163,'DO NOT TOUCH - INPUT'!D:D,'DO NOT TOUCH - INPUT'!E:E,"")</f>
        <v>0</v>
      </c>
      <c r="P163" s="321">
        <f>IF('STEP4 - Financing Mechanisms'!D70="No","NO",0)</f>
        <v>0</v>
      </c>
      <c r="Q163" s="374">
        <f>O163*P163</f>
        <v>0</v>
      </c>
    </row>
    <row r="164" spans="2:17" ht="80.25" customHeight="1">
      <c r="B164" s="590"/>
      <c r="C164" s="579"/>
      <c r="D164" s="326" t="s">
        <v>338</v>
      </c>
      <c r="E164" s="326" t="s">
        <v>339</v>
      </c>
      <c r="F164" s="326" t="s">
        <v>655</v>
      </c>
      <c r="G164" s="326" t="s">
        <v>654</v>
      </c>
      <c r="H164" s="321" t="s">
        <v>342</v>
      </c>
      <c r="I164" s="321"/>
      <c r="J164" s="321" t="s">
        <v>343</v>
      </c>
      <c r="K164" s="321"/>
      <c r="L164" s="321" t="s">
        <v>344</v>
      </c>
      <c r="M164" s="321">
        <v>100</v>
      </c>
      <c r="N164" s="321" t="s">
        <v>345</v>
      </c>
      <c r="O164" s="321">
        <f>_xlfn.XLOOKUP(N164,'DO NOT TOUCH - INPUT'!D:D,'DO NOT TOUCH - INPUT'!E:E,"")</f>
        <v>0</v>
      </c>
      <c r="P164" s="321">
        <f>IF('STEP4 - Financing Mechanisms'!D71="No","NO",0)</f>
        <v>0</v>
      </c>
      <c r="Q164" s="374">
        <f t="shared" ref="Q164:Q170" si="20">O164*P164</f>
        <v>0</v>
      </c>
    </row>
    <row r="165" spans="2:17" ht="80.25" customHeight="1">
      <c r="B165" s="590"/>
      <c r="C165" s="579"/>
      <c r="D165" s="326" t="s">
        <v>338</v>
      </c>
      <c r="E165" s="326" t="s">
        <v>656</v>
      </c>
      <c r="F165" s="369" t="s">
        <v>680</v>
      </c>
      <c r="G165" s="326" t="s">
        <v>654</v>
      </c>
      <c r="H165" s="321" t="s">
        <v>342</v>
      </c>
      <c r="I165" s="321"/>
      <c r="J165" s="321" t="s">
        <v>343</v>
      </c>
      <c r="K165" s="321"/>
      <c r="L165" s="321" t="s">
        <v>344</v>
      </c>
      <c r="M165" s="321">
        <v>100</v>
      </c>
      <c r="N165" s="321" t="s">
        <v>345</v>
      </c>
      <c r="O165" s="321">
        <f>_xlfn.XLOOKUP(N165,'DO NOT TOUCH - INPUT'!D:D,'DO NOT TOUCH - INPUT'!E:E,"")</f>
        <v>0</v>
      </c>
      <c r="P165" s="321">
        <f>IF('STEP4 - Financing Mechanisms'!D72="No","NO",0)</f>
        <v>0</v>
      </c>
      <c r="Q165" s="374">
        <f t="shared" si="20"/>
        <v>0</v>
      </c>
    </row>
    <row r="166" spans="2:17" ht="80.25" customHeight="1">
      <c r="B166" s="590"/>
      <c r="C166" s="579"/>
      <c r="D166" s="326" t="s">
        <v>346</v>
      </c>
      <c r="E166" s="326" t="s">
        <v>658</v>
      </c>
      <c r="F166" s="326" t="s">
        <v>672</v>
      </c>
      <c r="G166" s="326" t="s">
        <v>616</v>
      </c>
      <c r="H166" s="321" t="s">
        <v>350</v>
      </c>
      <c r="I166" s="321" t="s">
        <v>351</v>
      </c>
      <c r="J166" s="321" t="s">
        <v>352</v>
      </c>
      <c r="K166" s="321" t="s">
        <v>353</v>
      </c>
      <c r="L166" s="321" t="s">
        <v>374</v>
      </c>
      <c r="M166" s="321">
        <v>100</v>
      </c>
      <c r="N166" s="321" t="s">
        <v>355</v>
      </c>
      <c r="O166" s="321">
        <f>_xlfn.XLOOKUP(N166,'DO NOT TOUCH - INPUT'!D:D,'DO NOT TOUCH - INPUT'!E:E,"")</f>
        <v>2</v>
      </c>
      <c r="P166" s="321">
        <f>'STEP4 - Financing Mechanisms'!I70</f>
        <v>100</v>
      </c>
      <c r="Q166" s="374">
        <f t="shared" si="20"/>
        <v>200</v>
      </c>
    </row>
    <row r="167" spans="2:17" ht="80.25" customHeight="1">
      <c r="B167" s="590"/>
      <c r="C167" s="579"/>
      <c r="D167" s="326" t="s">
        <v>338</v>
      </c>
      <c r="E167" s="326" t="s">
        <v>339</v>
      </c>
      <c r="F167" s="326" t="s">
        <v>673</v>
      </c>
      <c r="G167" s="326" t="s">
        <v>654</v>
      </c>
      <c r="H167" s="321" t="s">
        <v>342</v>
      </c>
      <c r="I167" s="321"/>
      <c r="J167" s="321" t="s">
        <v>343</v>
      </c>
      <c r="K167" s="321"/>
      <c r="L167" s="321" t="s">
        <v>344</v>
      </c>
      <c r="M167" s="321">
        <v>100</v>
      </c>
      <c r="N167" s="321" t="s">
        <v>345</v>
      </c>
      <c r="O167" s="321">
        <f>_xlfn.XLOOKUP(N167,'DO NOT TOUCH - INPUT'!D:D,'DO NOT TOUCH - INPUT'!E:E,"")</f>
        <v>0</v>
      </c>
      <c r="P167" s="321">
        <f>IF('STEP4 - Financing Mechanisms'!D73="No","NO",0)</f>
        <v>0</v>
      </c>
      <c r="Q167" s="374">
        <f t="shared" si="20"/>
        <v>0</v>
      </c>
    </row>
    <row r="168" spans="2:17" ht="80.25" customHeight="1">
      <c r="B168" s="590"/>
      <c r="C168" s="579"/>
      <c r="D168" s="326" t="s">
        <v>346</v>
      </c>
      <c r="E168" s="326" t="s">
        <v>658</v>
      </c>
      <c r="F168" s="326" t="s">
        <v>674</v>
      </c>
      <c r="G168" s="326" t="s">
        <v>675</v>
      </c>
      <c r="H168" s="321" t="s">
        <v>350</v>
      </c>
      <c r="I168" s="321" t="s">
        <v>351</v>
      </c>
      <c r="J168" s="321" t="s">
        <v>352</v>
      </c>
      <c r="K168" s="321" t="s">
        <v>353</v>
      </c>
      <c r="L168" s="321" t="s">
        <v>374</v>
      </c>
      <c r="M168" s="321">
        <v>100</v>
      </c>
      <c r="N168" s="321" t="s">
        <v>412</v>
      </c>
      <c r="O168" s="321">
        <f>_xlfn.XLOOKUP(N168,'DO NOT TOUCH - INPUT'!D:D,'DO NOT TOUCH - INPUT'!E:E,"")</f>
        <v>3</v>
      </c>
      <c r="P168" s="321">
        <f>'STEP4 - Financing Mechanisms'!I71</f>
        <v>100</v>
      </c>
      <c r="Q168" s="374">
        <f t="shared" si="20"/>
        <v>300</v>
      </c>
    </row>
    <row r="169" spans="2:17" ht="80.25" customHeight="1">
      <c r="B169" s="590"/>
      <c r="C169" s="579"/>
      <c r="D169" s="326" t="s">
        <v>346</v>
      </c>
      <c r="E169" s="327" t="s">
        <v>538</v>
      </c>
      <c r="F169" s="326" t="s">
        <v>676</v>
      </c>
      <c r="G169" s="326" t="s">
        <v>681</v>
      </c>
      <c r="H169" s="321" t="s">
        <v>350</v>
      </c>
      <c r="I169" s="321" t="s">
        <v>351</v>
      </c>
      <c r="J169" s="321" t="s">
        <v>352</v>
      </c>
      <c r="K169" s="321" t="s">
        <v>353</v>
      </c>
      <c r="L169" s="321" t="s">
        <v>374</v>
      </c>
      <c r="M169" s="321">
        <v>100</v>
      </c>
      <c r="N169" s="321" t="s">
        <v>412</v>
      </c>
      <c r="O169" s="321">
        <f>_xlfn.XLOOKUP(N169,'DO NOT TOUCH - INPUT'!D:D,'DO NOT TOUCH - INPUT'!E:E,"")</f>
        <v>3</v>
      </c>
      <c r="P169" s="321">
        <f>'STEP4 - Financing Mechanisms'!I72</f>
        <v>100</v>
      </c>
      <c r="Q169" s="374">
        <f t="shared" si="20"/>
        <v>300</v>
      </c>
    </row>
    <row r="170" spans="2:17" ht="80.25" customHeight="1">
      <c r="B170" s="590"/>
      <c r="C170" s="579"/>
      <c r="D170" s="326" t="s">
        <v>346</v>
      </c>
      <c r="E170" s="326" t="s">
        <v>391</v>
      </c>
      <c r="F170" s="321" t="s">
        <v>530</v>
      </c>
      <c r="G170" s="326" t="s">
        <v>678</v>
      </c>
      <c r="H170" s="321" t="s">
        <v>342</v>
      </c>
      <c r="I170" s="321" t="s">
        <v>343</v>
      </c>
      <c r="J170" s="321" t="s">
        <v>532</v>
      </c>
      <c r="K170" s="321" t="s">
        <v>533</v>
      </c>
      <c r="L170" s="321" t="s">
        <v>534</v>
      </c>
      <c r="M170" s="321">
        <v>100</v>
      </c>
      <c r="N170" s="321" t="s">
        <v>355</v>
      </c>
      <c r="O170" s="321">
        <f>_xlfn.XLOOKUP(N170,'DO NOT TOUCH - INPUT'!D:D,'DO NOT TOUCH - INPUT'!E:E,"")</f>
        <v>2</v>
      </c>
      <c r="P170" s="321">
        <f>'STEP4 - Financing Mechanisms'!I73</f>
        <v>100</v>
      </c>
      <c r="Q170" s="374">
        <f t="shared" si="20"/>
        <v>200</v>
      </c>
    </row>
    <row r="171" spans="2:17" ht="80.25" customHeight="1">
      <c r="B171" s="590"/>
      <c r="C171" s="592"/>
      <c r="D171" s="592"/>
      <c r="E171" s="592"/>
      <c r="F171" s="592"/>
      <c r="G171" s="592"/>
      <c r="H171" s="592"/>
      <c r="I171" s="592"/>
      <c r="J171" s="592"/>
      <c r="K171" s="592"/>
      <c r="L171" s="592"/>
      <c r="M171" s="592"/>
      <c r="N171" s="592"/>
      <c r="O171" s="592"/>
      <c r="P171" s="582">
        <f>IFERROR(SUM(Q163:Q170)/(SUM(O163:O170)*100),"Not Eligible")</f>
        <v>1</v>
      </c>
      <c r="Q171" s="583"/>
    </row>
    <row r="172" spans="2:17" ht="80.25" customHeight="1">
      <c r="B172" s="590"/>
      <c r="C172" s="579" t="s">
        <v>682</v>
      </c>
      <c r="D172" s="326" t="s">
        <v>338</v>
      </c>
      <c r="E172" s="326" t="s">
        <v>545</v>
      </c>
      <c r="F172" s="326" t="s">
        <v>653</v>
      </c>
      <c r="G172" s="326" t="s">
        <v>654</v>
      </c>
      <c r="H172" s="321" t="s">
        <v>342</v>
      </c>
      <c r="I172" s="321"/>
      <c r="J172" s="321" t="s">
        <v>343</v>
      </c>
      <c r="K172" s="321"/>
      <c r="L172" s="321" t="s">
        <v>344</v>
      </c>
      <c r="M172" s="321">
        <v>100</v>
      </c>
      <c r="N172" s="321" t="s">
        <v>345</v>
      </c>
      <c r="O172" s="321">
        <f>_xlfn.XLOOKUP(N172,'DO NOT TOUCH - INPUT'!D:D,'DO NOT TOUCH - INPUT'!E:E,"")</f>
        <v>0</v>
      </c>
      <c r="P172" s="321">
        <f>IF('STEP4 - Financing Mechanisms'!D74="No","NO",0)</f>
        <v>0</v>
      </c>
      <c r="Q172" s="374">
        <f>O172*P172</f>
        <v>0</v>
      </c>
    </row>
    <row r="173" spans="2:17" ht="80.25" customHeight="1">
      <c r="B173" s="590"/>
      <c r="C173" s="579"/>
      <c r="D173" s="326" t="s">
        <v>346</v>
      </c>
      <c r="E173" s="327" t="s">
        <v>538</v>
      </c>
      <c r="F173" s="326" t="s">
        <v>676</v>
      </c>
      <c r="G173" s="326" t="s">
        <v>681</v>
      </c>
      <c r="H173" s="321" t="s">
        <v>350</v>
      </c>
      <c r="I173" s="321" t="s">
        <v>351</v>
      </c>
      <c r="J173" s="321" t="s">
        <v>352</v>
      </c>
      <c r="K173" s="321" t="s">
        <v>353</v>
      </c>
      <c r="L173" s="321" t="s">
        <v>374</v>
      </c>
      <c r="M173" s="321">
        <v>100</v>
      </c>
      <c r="N173" s="321" t="s">
        <v>412</v>
      </c>
      <c r="O173" s="321">
        <f>_xlfn.XLOOKUP(N173,'DO NOT TOUCH - INPUT'!D:D,'DO NOT TOUCH - INPUT'!E:E,"")</f>
        <v>3</v>
      </c>
      <c r="P173" s="321">
        <f>'STEP4 - Financing Mechanisms'!I74</f>
        <v>100</v>
      </c>
      <c r="Q173" s="374">
        <f t="shared" ref="Q173:Q176" si="21">O173*P173</f>
        <v>300</v>
      </c>
    </row>
    <row r="174" spans="2:17" ht="80.25" customHeight="1">
      <c r="B174" s="590"/>
      <c r="C174" s="579"/>
      <c r="D174" s="326" t="s">
        <v>362</v>
      </c>
      <c r="E174" s="327" t="s">
        <v>538</v>
      </c>
      <c r="F174" s="326" t="s">
        <v>683</v>
      </c>
      <c r="G174" s="326" t="s">
        <v>684</v>
      </c>
      <c r="H174" s="321" t="s">
        <v>350</v>
      </c>
      <c r="I174" s="321" t="s">
        <v>351</v>
      </c>
      <c r="J174" s="321" t="s">
        <v>352</v>
      </c>
      <c r="K174" s="321" t="s">
        <v>353</v>
      </c>
      <c r="L174" s="321" t="s">
        <v>374</v>
      </c>
      <c r="M174" s="321">
        <v>100</v>
      </c>
      <c r="N174" s="321" t="s">
        <v>412</v>
      </c>
      <c r="O174" s="321">
        <f>_xlfn.XLOOKUP(N174,'DO NOT TOUCH - INPUT'!D:D,'DO NOT TOUCH - INPUT'!E:E,"")</f>
        <v>3</v>
      </c>
      <c r="P174" s="321">
        <f>'STEP4 - Financing Mechanisms'!N74</f>
        <v>100</v>
      </c>
      <c r="Q174" s="374">
        <f t="shared" si="21"/>
        <v>300</v>
      </c>
    </row>
    <row r="175" spans="2:17" ht="80.25" customHeight="1">
      <c r="B175" s="590"/>
      <c r="C175" s="579"/>
      <c r="D175" s="326" t="s">
        <v>346</v>
      </c>
      <c r="E175" s="326" t="s">
        <v>391</v>
      </c>
      <c r="F175" s="321" t="s">
        <v>530</v>
      </c>
      <c r="G175" s="326" t="s">
        <v>678</v>
      </c>
      <c r="H175" s="321" t="s">
        <v>342</v>
      </c>
      <c r="I175" s="321" t="s">
        <v>343</v>
      </c>
      <c r="J175" s="321" t="s">
        <v>532</v>
      </c>
      <c r="K175" s="321" t="s">
        <v>533</v>
      </c>
      <c r="L175" s="321" t="s">
        <v>534</v>
      </c>
      <c r="M175" s="321">
        <v>100</v>
      </c>
      <c r="N175" s="321" t="s">
        <v>355</v>
      </c>
      <c r="O175" s="321">
        <f>_xlfn.XLOOKUP(N175,'DO NOT TOUCH - INPUT'!D:D,'DO NOT TOUCH - INPUT'!E:E,"")</f>
        <v>2</v>
      </c>
      <c r="P175" s="321">
        <f>'STEP4 - Financing Mechanisms'!I75</f>
        <v>100</v>
      </c>
      <c r="Q175" s="374">
        <f t="shared" si="21"/>
        <v>200</v>
      </c>
    </row>
    <row r="176" spans="2:17" ht="80.25" customHeight="1">
      <c r="B176" s="590"/>
      <c r="C176" s="579"/>
      <c r="D176" s="326" t="s">
        <v>338</v>
      </c>
      <c r="E176" s="326" t="s">
        <v>339</v>
      </c>
      <c r="F176" s="326" t="s">
        <v>685</v>
      </c>
      <c r="G176" s="326" t="s">
        <v>654</v>
      </c>
      <c r="H176" s="321" t="s">
        <v>342</v>
      </c>
      <c r="I176" s="321"/>
      <c r="J176" s="321" t="s">
        <v>343</v>
      </c>
      <c r="K176" s="321"/>
      <c r="L176" s="321" t="s">
        <v>344</v>
      </c>
      <c r="M176" s="321">
        <v>100</v>
      </c>
      <c r="N176" s="321" t="s">
        <v>345</v>
      </c>
      <c r="O176" s="321">
        <f>_xlfn.XLOOKUP(N176,'DO NOT TOUCH - INPUT'!D:D,'DO NOT TOUCH - INPUT'!E:E,"")</f>
        <v>0</v>
      </c>
      <c r="P176" s="321">
        <f>IF('STEP4 - Financing Mechanisms'!D75="No","NO",0)</f>
        <v>0</v>
      </c>
      <c r="Q176" s="374">
        <f t="shared" si="21"/>
        <v>0</v>
      </c>
    </row>
    <row r="177" spans="2:18" ht="80.25" customHeight="1">
      <c r="B177" s="590"/>
      <c r="C177" s="592"/>
      <c r="D177" s="592"/>
      <c r="E177" s="592"/>
      <c r="F177" s="592"/>
      <c r="G177" s="592"/>
      <c r="H177" s="592"/>
      <c r="I177" s="592"/>
      <c r="J177" s="592"/>
      <c r="K177" s="592"/>
      <c r="L177" s="592"/>
      <c r="M177" s="592"/>
      <c r="N177" s="592"/>
      <c r="O177" s="592"/>
      <c r="P177" s="582">
        <f>IFERROR(SUM(Q172:Q176)/(SUM(O172:O176)*100),"Not Eligible")</f>
        <v>1</v>
      </c>
      <c r="Q177" s="583"/>
    </row>
    <row r="178" spans="2:18" ht="80.25" customHeight="1">
      <c r="B178" s="590" t="s">
        <v>129</v>
      </c>
      <c r="C178" s="579" t="s">
        <v>686</v>
      </c>
      <c r="D178" s="321" t="s">
        <v>338</v>
      </c>
      <c r="E178" s="326" t="s">
        <v>339</v>
      </c>
      <c r="F178" s="321" t="s">
        <v>687</v>
      </c>
      <c r="G178" s="326" t="s">
        <v>688</v>
      </c>
      <c r="H178" s="321" t="s">
        <v>342</v>
      </c>
      <c r="I178" s="321"/>
      <c r="J178" s="321" t="s">
        <v>343</v>
      </c>
      <c r="K178" s="321"/>
      <c r="L178" s="321" t="s">
        <v>344</v>
      </c>
      <c r="M178" s="321"/>
      <c r="N178" s="321" t="s">
        <v>345</v>
      </c>
      <c r="O178" s="321">
        <f>_xlfn.XLOOKUP(N178,'DO NOT TOUCH - INPUT'!D:D,'DO NOT TOUCH - INPUT'!E:E,"")</f>
        <v>0</v>
      </c>
      <c r="P178" s="321">
        <f>IF('STEP4 - Financing Mechanisms'!D76="No","NO",0)</f>
        <v>0</v>
      </c>
      <c r="Q178" s="374">
        <f>O178*P178</f>
        <v>0</v>
      </c>
      <c r="R178" s="320"/>
    </row>
    <row r="179" spans="2:18" ht="102.95" customHeight="1">
      <c r="B179" s="590"/>
      <c r="C179" s="579"/>
      <c r="D179" s="321" t="s">
        <v>346</v>
      </c>
      <c r="E179" s="323" t="s">
        <v>548</v>
      </c>
      <c r="F179" s="321" t="s">
        <v>689</v>
      </c>
      <c r="G179" s="321" t="s">
        <v>690</v>
      </c>
      <c r="H179" s="321" t="s">
        <v>350</v>
      </c>
      <c r="I179" s="321" t="s">
        <v>351</v>
      </c>
      <c r="J179" s="321" t="s">
        <v>352</v>
      </c>
      <c r="K179" s="321" t="s">
        <v>353</v>
      </c>
      <c r="L179" s="321" t="s">
        <v>354</v>
      </c>
      <c r="M179" s="321">
        <v>100</v>
      </c>
      <c r="N179" s="321" t="s">
        <v>412</v>
      </c>
      <c r="O179" s="321">
        <f>_xlfn.XLOOKUP(N179,'DO NOT TOUCH - INPUT'!D:D,'DO NOT TOUCH - INPUT'!E:E,"")</f>
        <v>3</v>
      </c>
      <c r="P179" s="321">
        <f>'STEP4 - Financing Mechanisms'!I76</f>
        <v>100</v>
      </c>
      <c r="Q179" s="374">
        <f t="shared" ref="Q179:Q183" si="22">O179*P179</f>
        <v>300</v>
      </c>
    </row>
    <row r="180" spans="2:18" ht="80.25" customHeight="1">
      <c r="B180" s="590"/>
      <c r="C180" s="579"/>
      <c r="D180" s="321" t="s">
        <v>346</v>
      </c>
      <c r="E180" s="321" t="s">
        <v>391</v>
      </c>
      <c r="F180" s="321" t="s">
        <v>530</v>
      </c>
      <c r="G180" s="321" t="s">
        <v>691</v>
      </c>
      <c r="H180" s="321" t="s">
        <v>342</v>
      </c>
      <c r="I180" s="321" t="s">
        <v>343</v>
      </c>
      <c r="J180" s="321" t="s">
        <v>532</v>
      </c>
      <c r="K180" s="321" t="s">
        <v>533</v>
      </c>
      <c r="L180" s="321" t="s">
        <v>534</v>
      </c>
      <c r="M180" s="321">
        <v>100</v>
      </c>
      <c r="N180" s="321" t="s">
        <v>355</v>
      </c>
      <c r="O180" s="321">
        <f>_xlfn.XLOOKUP(N180,'DO NOT TOUCH - INPUT'!D:D,'DO NOT TOUCH - INPUT'!E:E,"")</f>
        <v>2</v>
      </c>
      <c r="P180" s="321">
        <f>'STEP4 - Financing Mechanisms'!I77</f>
        <v>100</v>
      </c>
      <c r="Q180" s="374">
        <f t="shared" si="22"/>
        <v>200</v>
      </c>
    </row>
    <row r="181" spans="2:18" ht="80.25" customHeight="1">
      <c r="B181" s="590"/>
      <c r="C181" s="579"/>
      <c r="D181" s="321" t="s">
        <v>346</v>
      </c>
      <c r="E181" s="323" t="s">
        <v>548</v>
      </c>
      <c r="F181" s="321" t="s">
        <v>692</v>
      </c>
      <c r="G181" s="321" t="s">
        <v>693</v>
      </c>
      <c r="H181" s="321" t="s">
        <v>350</v>
      </c>
      <c r="I181" s="321" t="s">
        <v>351</v>
      </c>
      <c r="J181" s="321" t="s">
        <v>352</v>
      </c>
      <c r="K181" s="321" t="s">
        <v>353</v>
      </c>
      <c r="L181" s="321" t="s">
        <v>354</v>
      </c>
      <c r="M181" s="321">
        <v>100</v>
      </c>
      <c r="N181" s="321" t="s">
        <v>412</v>
      </c>
      <c r="O181" s="321">
        <f>_xlfn.XLOOKUP(N181,'DO NOT TOUCH - INPUT'!D:D,'DO NOT TOUCH - INPUT'!E:E,"")</f>
        <v>3</v>
      </c>
      <c r="P181" s="321">
        <f>'STEP4 - Financing Mechanisms'!I78</f>
        <v>100</v>
      </c>
      <c r="Q181" s="374">
        <f t="shared" si="22"/>
        <v>300</v>
      </c>
    </row>
    <row r="182" spans="2:18" ht="80.25" customHeight="1">
      <c r="B182" s="590"/>
      <c r="C182" s="579"/>
      <c r="D182" s="321" t="s">
        <v>362</v>
      </c>
      <c r="E182" s="323" t="s">
        <v>538</v>
      </c>
      <c r="F182" s="321" t="s">
        <v>694</v>
      </c>
      <c r="G182" s="353" t="s">
        <v>695</v>
      </c>
      <c r="H182" s="321" t="s">
        <v>350</v>
      </c>
      <c r="I182" s="321" t="s">
        <v>351</v>
      </c>
      <c r="J182" s="321" t="s">
        <v>352</v>
      </c>
      <c r="K182" s="321" t="s">
        <v>353</v>
      </c>
      <c r="L182" s="321" t="s">
        <v>354</v>
      </c>
      <c r="M182" s="321">
        <v>100</v>
      </c>
      <c r="N182" s="321" t="s">
        <v>412</v>
      </c>
      <c r="O182" s="321">
        <f>_xlfn.XLOOKUP(N182,'DO NOT TOUCH - INPUT'!D:D,'DO NOT TOUCH - INPUT'!E:E,"")</f>
        <v>3</v>
      </c>
      <c r="P182" s="321">
        <f>'STEP4 - Financing Mechanisms'!N76</f>
        <v>100</v>
      </c>
      <c r="Q182" s="374">
        <f t="shared" si="22"/>
        <v>300</v>
      </c>
    </row>
    <row r="183" spans="2:18" ht="80.25" customHeight="1">
      <c r="B183" s="590"/>
      <c r="C183" s="579"/>
      <c r="D183" s="321" t="s">
        <v>362</v>
      </c>
      <c r="E183" s="323" t="s">
        <v>541</v>
      </c>
      <c r="F183" s="321" t="s">
        <v>640</v>
      </c>
      <c r="G183" s="324" t="s">
        <v>696</v>
      </c>
      <c r="H183" s="321" t="s">
        <v>350</v>
      </c>
      <c r="I183" s="321" t="s">
        <v>351</v>
      </c>
      <c r="J183" s="321" t="s">
        <v>352</v>
      </c>
      <c r="K183" s="321" t="s">
        <v>353</v>
      </c>
      <c r="L183" s="321" t="s">
        <v>354</v>
      </c>
      <c r="M183" s="321">
        <v>100</v>
      </c>
      <c r="N183" s="321" t="s">
        <v>368</v>
      </c>
      <c r="O183" s="321">
        <f>_xlfn.XLOOKUP(N183,'DO NOT TOUCH - INPUT'!D:D,'DO NOT TOUCH - INPUT'!E:E,"")</f>
        <v>1</v>
      </c>
      <c r="P183" s="321">
        <f>'STEP4 - Financing Mechanisms'!N77</f>
        <v>100</v>
      </c>
      <c r="Q183" s="374">
        <f t="shared" si="22"/>
        <v>100</v>
      </c>
    </row>
    <row r="184" spans="2:18" ht="80.25" customHeight="1">
      <c r="B184" s="590"/>
      <c r="C184" s="328" t="s">
        <v>697</v>
      </c>
      <c r="D184" s="321" t="s">
        <v>346</v>
      </c>
      <c r="E184" s="323" t="s">
        <v>541</v>
      </c>
      <c r="F184" s="321" t="s">
        <v>698</v>
      </c>
      <c r="G184" s="321" t="s">
        <v>699</v>
      </c>
      <c r="H184" s="321" t="s">
        <v>342</v>
      </c>
      <c r="I184" s="321"/>
      <c r="J184" s="321" t="s">
        <v>343</v>
      </c>
      <c r="K184" s="321"/>
      <c r="L184" s="321" t="s">
        <v>344</v>
      </c>
      <c r="M184" s="321"/>
      <c r="N184" s="321" t="s">
        <v>412</v>
      </c>
      <c r="O184" s="321"/>
      <c r="P184" s="321"/>
      <c r="Q184" s="374"/>
    </row>
    <row r="185" spans="2:18" ht="80.25" customHeight="1">
      <c r="B185" s="590"/>
      <c r="C185" s="328" t="s">
        <v>700</v>
      </c>
      <c r="D185" s="321" t="s">
        <v>346</v>
      </c>
      <c r="E185" s="321" t="s">
        <v>602</v>
      </c>
      <c r="F185" s="321" t="s">
        <v>701</v>
      </c>
      <c r="G185" s="321" t="s">
        <v>702</v>
      </c>
      <c r="H185" s="321" t="s">
        <v>703</v>
      </c>
      <c r="I185" s="321"/>
      <c r="J185" s="321" t="s">
        <v>343</v>
      </c>
      <c r="K185" s="321"/>
      <c r="L185" s="321" t="s">
        <v>704</v>
      </c>
      <c r="M185" s="321"/>
      <c r="N185" s="321" t="s">
        <v>368</v>
      </c>
      <c r="O185" s="321"/>
      <c r="P185" s="321"/>
      <c r="Q185" s="374"/>
    </row>
    <row r="186" spans="2:18" ht="80.25" customHeight="1">
      <c r="B186" s="590"/>
      <c r="C186" s="328" t="s">
        <v>705</v>
      </c>
      <c r="D186" s="321" t="s">
        <v>346</v>
      </c>
      <c r="E186" s="323" t="s">
        <v>548</v>
      </c>
      <c r="F186" s="321" t="s">
        <v>706</v>
      </c>
      <c r="G186" s="321" t="s">
        <v>707</v>
      </c>
      <c r="H186" s="321" t="s">
        <v>342</v>
      </c>
      <c r="I186" s="321"/>
      <c r="J186" s="321" t="s">
        <v>343</v>
      </c>
      <c r="K186" s="321"/>
      <c r="L186" s="321" t="s">
        <v>344</v>
      </c>
      <c r="M186" s="321"/>
      <c r="N186" s="321" t="s">
        <v>355</v>
      </c>
      <c r="O186" s="321"/>
      <c r="P186" s="321"/>
      <c r="Q186" s="374"/>
    </row>
    <row r="187" spans="2:18" ht="80.25" customHeight="1">
      <c r="B187" s="590"/>
      <c r="C187" s="592"/>
      <c r="D187" s="592"/>
      <c r="E187" s="592"/>
      <c r="F187" s="592"/>
      <c r="G187" s="592"/>
      <c r="H187" s="592"/>
      <c r="I187" s="592"/>
      <c r="J187" s="592"/>
      <c r="K187" s="592"/>
      <c r="L187" s="592"/>
      <c r="M187" s="592"/>
      <c r="N187" s="592"/>
      <c r="O187" s="592"/>
      <c r="P187" s="582">
        <f>IFERROR(SUM(Q178:Q186)/(SUM(O178:O186)*100),"Not Eligible")</f>
        <v>1</v>
      </c>
      <c r="Q187" s="583"/>
    </row>
    <row r="188" spans="2:18" ht="80.25" customHeight="1">
      <c r="B188" s="590" t="s">
        <v>131</v>
      </c>
      <c r="C188" s="579" t="s">
        <v>708</v>
      </c>
      <c r="D188" s="321" t="s">
        <v>338</v>
      </c>
      <c r="E188" s="321" t="s">
        <v>545</v>
      </c>
      <c r="F188" s="321" t="s">
        <v>709</v>
      </c>
      <c r="G188" s="321" t="s">
        <v>710</v>
      </c>
      <c r="H188" s="321" t="s">
        <v>342</v>
      </c>
      <c r="I188" s="321"/>
      <c r="J188" s="321" t="s">
        <v>343</v>
      </c>
      <c r="K188" s="321"/>
      <c r="L188" s="321" t="s">
        <v>344</v>
      </c>
      <c r="M188" s="321"/>
      <c r="N188" s="321" t="s">
        <v>345</v>
      </c>
      <c r="O188" s="321">
        <f>_xlfn.XLOOKUP(N188,'DO NOT TOUCH - INPUT'!D:D,'DO NOT TOUCH - INPUT'!E:E,"")</f>
        <v>0</v>
      </c>
      <c r="P188" s="321">
        <f>IF('STEP4 - Financing Mechanisms'!D79="No","NO",0)</f>
        <v>0</v>
      </c>
      <c r="Q188" s="374">
        <f>O188*P188</f>
        <v>0</v>
      </c>
    </row>
    <row r="189" spans="2:18" ht="80.25" customHeight="1">
      <c r="B189" s="590"/>
      <c r="C189" s="579"/>
      <c r="D189" s="321" t="s">
        <v>338</v>
      </c>
      <c r="E189" s="323" t="s">
        <v>548</v>
      </c>
      <c r="F189" s="321" t="s">
        <v>711</v>
      </c>
      <c r="G189" s="321" t="s">
        <v>712</v>
      </c>
      <c r="H189" s="321" t="s">
        <v>342</v>
      </c>
      <c r="I189" s="321"/>
      <c r="J189" s="321" t="s">
        <v>343</v>
      </c>
      <c r="K189" s="321"/>
      <c r="L189" s="321" t="s">
        <v>344</v>
      </c>
      <c r="M189" s="321"/>
      <c r="N189" s="321" t="s">
        <v>345</v>
      </c>
      <c r="O189" s="321">
        <f>_xlfn.XLOOKUP(N189,'DO NOT TOUCH - INPUT'!D:D,'DO NOT TOUCH - INPUT'!E:E,"")</f>
        <v>0</v>
      </c>
      <c r="P189" s="321">
        <f>IF('STEP4 - Financing Mechanisms'!D80="No","NO",0)</f>
        <v>0</v>
      </c>
      <c r="Q189" s="374">
        <f t="shared" ref="Q189:Q193" si="23">O189*P189</f>
        <v>0</v>
      </c>
    </row>
    <row r="190" spans="2:18" ht="114.75" customHeight="1">
      <c r="B190" s="590"/>
      <c r="C190" s="579"/>
      <c r="D190" s="321" t="s">
        <v>346</v>
      </c>
      <c r="E190" s="323" t="s">
        <v>548</v>
      </c>
      <c r="F190" s="321" t="s">
        <v>528</v>
      </c>
      <c r="G190" s="321" t="s">
        <v>713</v>
      </c>
      <c r="H190" s="321" t="s">
        <v>350</v>
      </c>
      <c r="I190" s="321" t="s">
        <v>351</v>
      </c>
      <c r="J190" s="321" t="s">
        <v>352</v>
      </c>
      <c r="K190" s="321" t="s">
        <v>353</v>
      </c>
      <c r="L190" s="321" t="s">
        <v>354</v>
      </c>
      <c r="M190" s="321">
        <v>100</v>
      </c>
      <c r="N190" s="321" t="s">
        <v>412</v>
      </c>
      <c r="O190" s="321">
        <f>_xlfn.XLOOKUP(N190,'DO NOT TOUCH - INPUT'!D:D,'DO NOT TOUCH - INPUT'!E:E,"")</f>
        <v>3</v>
      </c>
      <c r="P190" s="321">
        <f>'STEP4 - Financing Mechanisms'!I79</f>
        <v>100</v>
      </c>
      <c r="Q190" s="374">
        <f t="shared" si="23"/>
        <v>300</v>
      </c>
    </row>
    <row r="191" spans="2:18" ht="80.25" customHeight="1">
      <c r="B191" s="590"/>
      <c r="C191" s="579"/>
      <c r="D191" s="321" t="s">
        <v>346</v>
      </c>
      <c r="E191" s="321" t="s">
        <v>391</v>
      </c>
      <c r="F191" s="321" t="s">
        <v>530</v>
      </c>
      <c r="G191" s="321" t="s">
        <v>714</v>
      </c>
      <c r="H191" s="321" t="s">
        <v>342</v>
      </c>
      <c r="I191" s="321" t="s">
        <v>343</v>
      </c>
      <c r="J191" s="321" t="s">
        <v>532</v>
      </c>
      <c r="K191" s="321" t="s">
        <v>533</v>
      </c>
      <c r="L191" s="321" t="s">
        <v>534</v>
      </c>
      <c r="M191" s="321">
        <v>100</v>
      </c>
      <c r="N191" s="321" t="s">
        <v>355</v>
      </c>
      <c r="O191" s="321">
        <f>_xlfn.XLOOKUP(N191,'DO NOT TOUCH - INPUT'!D:D,'DO NOT TOUCH - INPUT'!E:E,"")</f>
        <v>2</v>
      </c>
      <c r="P191" s="321">
        <f>'STEP4 - Financing Mechanisms'!I80</f>
        <v>100</v>
      </c>
      <c r="Q191" s="374">
        <f t="shared" si="23"/>
        <v>200</v>
      </c>
    </row>
    <row r="192" spans="2:18" ht="80.25" customHeight="1">
      <c r="B192" s="590"/>
      <c r="C192" s="579"/>
      <c r="D192" s="321" t="s">
        <v>362</v>
      </c>
      <c r="E192" s="323" t="s">
        <v>538</v>
      </c>
      <c r="F192" s="321" t="s">
        <v>715</v>
      </c>
      <c r="G192" s="324" t="s">
        <v>716</v>
      </c>
      <c r="H192" s="321" t="s">
        <v>350</v>
      </c>
      <c r="I192" s="321" t="s">
        <v>351</v>
      </c>
      <c r="J192" s="321" t="s">
        <v>352</v>
      </c>
      <c r="K192" s="321" t="s">
        <v>353</v>
      </c>
      <c r="L192" s="321" t="s">
        <v>354</v>
      </c>
      <c r="M192" s="321">
        <v>100</v>
      </c>
      <c r="N192" s="321" t="s">
        <v>355</v>
      </c>
      <c r="O192" s="321">
        <f>_xlfn.XLOOKUP(N192,'DO NOT TOUCH - INPUT'!D:D,'DO NOT TOUCH - INPUT'!E:E,"")</f>
        <v>2</v>
      </c>
      <c r="P192" s="321">
        <f>'STEP4 - Financing Mechanisms'!N79</f>
        <v>100</v>
      </c>
      <c r="Q192" s="374">
        <f t="shared" si="23"/>
        <v>200</v>
      </c>
    </row>
    <row r="193" spans="2:17" ht="80.25" customHeight="1">
      <c r="B193" s="590"/>
      <c r="C193" s="579"/>
      <c r="D193" s="321" t="s">
        <v>362</v>
      </c>
      <c r="E193" s="323" t="s">
        <v>541</v>
      </c>
      <c r="F193" s="321" t="s">
        <v>717</v>
      </c>
      <c r="G193" s="324" t="s">
        <v>696</v>
      </c>
      <c r="H193" s="321" t="s">
        <v>350</v>
      </c>
      <c r="I193" s="321" t="s">
        <v>351</v>
      </c>
      <c r="J193" s="321" t="s">
        <v>352</v>
      </c>
      <c r="K193" s="321" t="s">
        <v>353</v>
      </c>
      <c r="L193" s="321" t="s">
        <v>354</v>
      </c>
      <c r="M193" s="321">
        <v>100</v>
      </c>
      <c r="N193" s="321" t="s">
        <v>368</v>
      </c>
      <c r="O193" s="321">
        <f>_xlfn.XLOOKUP(N193,'DO NOT TOUCH - INPUT'!D:D,'DO NOT TOUCH - INPUT'!E:E,"")</f>
        <v>1</v>
      </c>
      <c r="P193" s="321">
        <f>'STEP4 - Financing Mechanisms'!N80</f>
        <v>100</v>
      </c>
      <c r="Q193" s="374">
        <f t="shared" si="23"/>
        <v>100</v>
      </c>
    </row>
    <row r="194" spans="2:17" ht="80.25" customHeight="1">
      <c r="B194" s="590"/>
      <c r="C194" s="592"/>
      <c r="D194" s="592"/>
      <c r="E194" s="592"/>
      <c r="F194" s="592"/>
      <c r="G194" s="592"/>
      <c r="H194" s="592"/>
      <c r="I194" s="592"/>
      <c r="J194" s="592"/>
      <c r="K194" s="592"/>
      <c r="L194" s="592"/>
      <c r="M194" s="592"/>
      <c r="N194" s="592"/>
      <c r="O194" s="592"/>
      <c r="P194" s="582">
        <f>IFERROR(SUM(Q188:Q193)/(SUM(O188:O193)*100),"Not Eligible")</f>
        <v>1</v>
      </c>
      <c r="Q194" s="583"/>
    </row>
    <row r="195" spans="2:17" ht="121.5" customHeight="1">
      <c r="B195" s="590"/>
      <c r="C195" s="579" t="s">
        <v>718</v>
      </c>
      <c r="D195" s="321" t="s">
        <v>338</v>
      </c>
      <c r="E195" s="321" t="s">
        <v>545</v>
      </c>
      <c r="F195" s="321" t="s">
        <v>719</v>
      </c>
      <c r="G195" s="321" t="s">
        <v>720</v>
      </c>
      <c r="H195" s="321" t="s">
        <v>342</v>
      </c>
      <c r="I195" s="321"/>
      <c r="J195" s="321" t="s">
        <v>343</v>
      </c>
      <c r="K195" s="321"/>
      <c r="L195" s="321" t="s">
        <v>344</v>
      </c>
      <c r="M195" s="321"/>
      <c r="N195" s="321" t="s">
        <v>345</v>
      </c>
      <c r="O195" s="321">
        <f>_xlfn.XLOOKUP(N195,'DO NOT TOUCH - INPUT'!D:D,'DO NOT TOUCH - INPUT'!E:E,"")</f>
        <v>0</v>
      </c>
      <c r="P195" s="321">
        <f>IF('STEP4 - Financing Mechanisms'!D81="No","NO",0)</f>
        <v>0</v>
      </c>
      <c r="Q195" s="374">
        <f>O195*P195</f>
        <v>0</v>
      </c>
    </row>
    <row r="196" spans="2:17" ht="80.25" customHeight="1">
      <c r="B196" s="590"/>
      <c r="C196" s="579"/>
      <c r="D196" s="321" t="s">
        <v>346</v>
      </c>
      <c r="E196" s="321" t="s">
        <v>436</v>
      </c>
      <c r="F196" s="321" t="s">
        <v>721</v>
      </c>
      <c r="G196" s="321" t="s">
        <v>722</v>
      </c>
      <c r="H196" s="321" t="s">
        <v>350</v>
      </c>
      <c r="I196" s="321" t="s">
        <v>351</v>
      </c>
      <c r="J196" s="321" t="s">
        <v>352</v>
      </c>
      <c r="K196" s="321" t="s">
        <v>353</v>
      </c>
      <c r="L196" s="321" t="s">
        <v>354</v>
      </c>
      <c r="M196" s="321">
        <v>100</v>
      </c>
      <c r="N196" s="321" t="s">
        <v>412</v>
      </c>
      <c r="O196" s="321">
        <f>_xlfn.XLOOKUP(N196,'DO NOT TOUCH - INPUT'!D:D,'DO NOT TOUCH - INPUT'!E:E,"")</f>
        <v>3</v>
      </c>
      <c r="P196" s="321">
        <f>'STEP4 - Financing Mechanisms'!I81</f>
        <v>100</v>
      </c>
      <c r="Q196" s="374">
        <f t="shared" ref="Q196:Q199" si="24">O196*P196</f>
        <v>300</v>
      </c>
    </row>
    <row r="197" spans="2:17" ht="80.25" customHeight="1">
      <c r="B197" s="590"/>
      <c r="C197" s="579"/>
      <c r="D197" s="321" t="s">
        <v>346</v>
      </c>
      <c r="E197" s="321" t="s">
        <v>391</v>
      </c>
      <c r="F197" s="321" t="s">
        <v>530</v>
      </c>
      <c r="G197" s="321" t="s">
        <v>723</v>
      </c>
      <c r="H197" s="321" t="s">
        <v>342</v>
      </c>
      <c r="I197" s="321" t="s">
        <v>343</v>
      </c>
      <c r="J197" s="321" t="s">
        <v>532</v>
      </c>
      <c r="K197" s="321" t="s">
        <v>533</v>
      </c>
      <c r="L197" s="321" t="s">
        <v>534</v>
      </c>
      <c r="M197" s="321">
        <v>100</v>
      </c>
      <c r="N197" s="321" t="s">
        <v>355</v>
      </c>
      <c r="O197" s="321">
        <f>_xlfn.XLOOKUP(N197,'DO NOT TOUCH - INPUT'!D:D,'DO NOT TOUCH - INPUT'!E:E,"")</f>
        <v>2</v>
      </c>
      <c r="P197" s="321">
        <f>'STEP4 - Financing Mechanisms'!I82</f>
        <v>100</v>
      </c>
      <c r="Q197" s="374">
        <f t="shared" si="24"/>
        <v>200</v>
      </c>
    </row>
    <row r="198" spans="2:17" ht="80.25" customHeight="1">
      <c r="B198" s="590"/>
      <c r="C198" s="579"/>
      <c r="D198" s="321" t="s">
        <v>362</v>
      </c>
      <c r="E198" s="321" t="s">
        <v>347</v>
      </c>
      <c r="F198" s="321" t="s">
        <v>715</v>
      </c>
      <c r="G198" s="321" t="s">
        <v>724</v>
      </c>
      <c r="H198" s="321" t="s">
        <v>350</v>
      </c>
      <c r="I198" s="321" t="s">
        <v>351</v>
      </c>
      <c r="J198" s="321" t="s">
        <v>352</v>
      </c>
      <c r="K198" s="321" t="s">
        <v>353</v>
      </c>
      <c r="L198" s="321" t="s">
        <v>354</v>
      </c>
      <c r="M198" s="321">
        <v>100</v>
      </c>
      <c r="N198" s="321" t="s">
        <v>412</v>
      </c>
      <c r="O198" s="321">
        <f>_xlfn.XLOOKUP(N198,'DO NOT TOUCH - INPUT'!D:D,'DO NOT TOUCH - INPUT'!E:E,"")</f>
        <v>3</v>
      </c>
      <c r="P198" s="321">
        <f>'STEP4 - Financing Mechanisms'!N81</f>
        <v>100</v>
      </c>
      <c r="Q198" s="374">
        <f t="shared" si="24"/>
        <v>300</v>
      </c>
    </row>
    <row r="199" spans="2:17" ht="80.25" customHeight="1">
      <c r="B199" s="590"/>
      <c r="C199" s="579"/>
      <c r="D199" s="321" t="s">
        <v>362</v>
      </c>
      <c r="E199" s="321" t="s">
        <v>365</v>
      </c>
      <c r="F199" s="321" t="s">
        <v>717</v>
      </c>
      <c r="G199" s="324" t="s">
        <v>725</v>
      </c>
      <c r="H199" s="321" t="s">
        <v>350</v>
      </c>
      <c r="I199" s="321" t="s">
        <v>351</v>
      </c>
      <c r="J199" s="321" t="s">
        <v>352</v>
      </c>
      <c r="K199" s="321" t="s">
        <v>353</v>
      </c>
      <c r="L199" s="321" t="s">
        <v>354</v>
      </c>
      <c r="M199" s="321">
        <v>100</v>
      </c>
      <c r="N199" s="321" t="s">
        <v>368</v>
      </c>
      <c r="O199" s="321">
        <f>_xlfn.XLOOKUP(N199,'DO NOT TOUCH - INPUT'!D:D,'DO NOT TOUCH - INPUT'!E:E,"")</f>
        <v>1</v>
      </c>
      <c r="P199" s="321">
        <f>'STEP4 - Financing Mechanisms'!N82</f>
        <v>100</v>
      </c>
      <c r="Q199" s="374">
        <f t="shared" si="24"/>
        <v>100</v>
      </c>
    </row>
    <row r="200" spans="2:17" ht="80.25" customHeight="1">
      <c r="B200" s="590"/>
      <c r="C200" s="592"/>
      <c r="D200" s="592"/>
      <c r="E200" s="592"/>
      <c r="F200" s="592"/>
      <c r="G200" s="592"/>
      <c r="H200" s="592"/>
      <c r="I200" s="592"/>
      <c r="J200" s="592"/>
      <c r="K200" s="592"/>
      <c r="L200" s="592"/>
      <c r="M200" s="592"/>
      <c r="N200" s="592"/>
      <c r="O200" s="592"/>
      <c r="P200" s="582">
        <f>IFERROR(SUM(Q195:Q199)/(SUM(O195:O199)*100),"Not Eligible")</f>
        <v>1</v>
      </c>
      <c r="Q200" s="583"/>
    </row>
    <row r="201" spans="2:17" ht="112.5" customHeight="1">
      <c r="B201" s="590"/>
      <c r="C201" s="579" t="s">
        <v>726</v>
      </c>
      <c r="D201" s="321" t="s">
        <v>338</v>
      </c>
      <c r="E201" s="323" t="s">
        <v>548</v>
      </c>
      <c r="F201" s="321" t="s">
        <v>727</v>
      </c>
      <c r="G201" s="321" t="s">
        <v>728</v>
      </c>
      <c r="H201" s="321" t="s">
        <v>342</v>
      </c>
      <c r="I201" s="321" t="s">
        <v>343</v>
      </c>
      <c r="J201" s="321" t="s">
        <v>729</v>
      </c>
      <c r="K201" s="321" t="s">
        <v>730</v>
      </c>
      <c r="L201" s="321" t="s">
        <v>731</v>
      </c>
      <c r="M201" s="321"/>
      <c r="N201" s="321" t="s">
        <v>345</v>
      </c>
      <c r="O201" s="321">
        <f>_xlfn.XLOOKUP(N201,'DO NOT TOUCH - INPUT'!D:D,'DO NOT TOUCH - INPUT'!E:E,"")</f>
        <v>0</v>
      </c>
      <c r="P201" s="321">
        <f>IF('STEP4 - Financing Mechanisms'!D83="No","NO",0)</f>
        <v>0</v>
      </c>
      <c r="Q201" s="374">
        <f>O201*P201</f>
        <v>0</v>
      </c>
    </row>
    <row r="202" spans="2:17" ht="80.25" customHeight="1">
      <c r="B202" s="590"/>
      <c r="C202" s="579"/>
      <c r="D202" s="321" t="s">
        <v>338</v>
      </c>
      <c r="E202" s="321" t="s">
        <v>545</v>
      </c>
      <c r="F202" s="321" t="s">
        <v>732</v>
      </c>
      <c r="G202" s="321" t="s">
        <v>710</v>
      </c>
      <c r="H202" s="321" t="s">
        <v>342</v>
      </c>
      <c r="I202" s="321"/>
      <c r="J202" s="321" t="s">
        <v>343</v>
      </c>
      <c r="K202" s="321"/>
      <c r="L202" s="321" t="s">
        <v>344</v>
      </c>
      <c r="M202" s="321"/>
      <c r="N202" s="321" t="s">
        <v>345</v>
      </c>
      <c r="O202" s="321">
        <f>_xlfn.XLOOKUP(N202,'DO NOT TOUCH - INPUT'!D:D,'DO NOT TOUCH - INPUT'!E:E,"")</f>
        <v>0</v>
      </c>
      <c r="P202" s="321">
        <f>IF('STEP4 - Financing Mechanisms'!D84="No","NO",0)</f>
        <v>0</v>
      </c>
      <c r="Q202" s="374">
        <f t="shared" ref="Q202:Q207" si="25">O202*P202</f>
        <v>0</v>
      </c>
    </row>
    <row r="203" spans="2:17" ht="101.25" customHeight="1">
      <c r="B203" s="590"/>
      <c r="C203" s="579"/>
      <c r="D203" s="321" t="s">
        <v>346</v>
      </c>
      <c r="E203" s="321" t="s">
        <v>436</v>
      </c>
      <c r="F203" s="321" t="s">
        <v>528</v>
      </c>
      <c r="G203" s="321" t="s">
        <v>733</v>
      </c>
      <c r="H203" s="321" t="s">
        <v>350</v>
      </c>
      <c r="I203" s="321" t="s">
        <v>351</v>
      </c>
      <c r="J203" s="321" t="s">
        <v>352</v>
      </c>
      <c r="K203" s="321" t="s">
        <v>353</v>
      </c>
      <c r="L203" s="321" t="s">
        <v>354</v>
      </c>
      <c r="M203" s="321">
        <v>100</v>
      </c>
      <c r="N203" s="321" t="s">
        <v>412</v>
      </c>
      <c r="O203" s="321">
        <f>_xlfn.XLOOKUP(N203,'DO NOT TOUCH - INPUT'!D:D,'DO NOT TOUCH - INPUT'!E:E,"")</f>
        <v>3</v>
      </c>
      <c r="P203" s="321">
        <f>'STEP4 - Financing Mechanisms'!I83</f>
        <v>100</v>
      </c>
      <c r="Q203" s="374">
        <f t="shared" si="25"/>
        <v>300</v>
      </c>
    </row>
    <row r="204" spans="2:17" ht="80.25" customHeight="1">
      <c r="B204" s="590"/>
      <c r="C204" s="579"/>
      <c r="D204" s="321" t="s">
        <v>346</v>
      </c>
      <c r="E204" s="321" t="s">
        <v>391</v>
      </c>
      <c r="F204" s="321" t="s">
        <v>530</v>
      </c>
      <c r="G204" s="321" t="s">
        <v>723</v>
      </c>
      <c r="H204" s="321" t="s">
        <v>342</v>
      </c>
      <c r="I204" s="321" t="s">
        <v>343</v>
      </c>
      <c r="J204" s="321" t="s">
        <v>532</v>
      </c>
      <c r="K204" s="321" t="s">
        <v>533</v>
      </c>
      <c r="L204" s="321" t="s">
        <v>534</v>
      </c>
      <c r="M204" s="321">
        <v>100</v>
      </c>
      <c r="N204" s="321" t="s">
        <v>355</v>
      </c>
      <c r="O204" s="321">
        <f>_xlfn.XLOOKUP(N204,'DO NOT TOUCH - INPUT'!D:D,'DO NOT TOUCH - INPUT'!E:E,"")</f>
        <v>2</v>
      </c>
      <c r="P204" s="321">
        <f>'STEP4 - Financing Mechanisms'!I84</f>
        <v>100</v>
      </c>
      <c r="Q204" s="374">
        <f t="shared" si="25"/>
        <v>200</v>
      </c>
    </row>
    <row r="205" spans="2:17" ht="90.75" customHeight="1">
      <c r="B205" s="590"/>
      <c r="C205" s="579"/>
      <c r="D205" s="321" t="s">
        <v>346</v>
      </c>
      <c r="E205" s="321" t="s">
        <v>545</v>
      </c>
      <c r="F205" s="321" t="s">
        <v>734</v>
      </c>
      <c r="G205" s="321" t="s">
        <v>735</v>
      </c>
      <c r="H205" s="321" t="s">
        <v>350</v>
      </c>
      <c r="I205" s="321" t="s">
        <v>351</v>
      </c>
      <c r="J205" s="321" t="s">
        <v>352</v>
      </c>
      <c r="K205" s="321" t="s">
        <v>353</v>
      </c>
      <c r="L205" s="321" t="s">
        <v>354</v>
      </c>
      <c r="M205" s="321">
        <v>100</v>
      </c>
      <c r="N205" s="321" t="s">
        <v>412</v>
      </c>
      <c r="O205" s="321">
        <f>_xlfn.XLOOKUP(N205,'DO NOT TOUCH - INPUT'!D:D,'DO NOT TOUCH - INPUT'!E:E,"")</f>
        <v>3</v>
      </c>
      <c r="P205" s="321">
        <f>'STEP4 - Financing Mechanisms'!I85</f>
        <v>100</v>
      </c>
      <c r="Q205" s="374">
        <f t="shared" si="25"/>
        <v>300</v>
      </c>
    </row>
    <row r="206" spans="2:17" ht="93.75" customHeight="1">
      <c r="B206" s="590"/>
      <c r="C206" s="579"/>
      <c r="D206" s="321" t="s">
        <v>362</v>
      </c>
      <c r="E206" s="321" t="s">
        <v>347</v>
      </c>
      <c r="F206" s="321" t="s">
        <v>715</v>
      </c>
      <c r="G206" s="353" t="s">
        <v>736</v>
      </c>
      <c r="H206" s="321" t="s">
        <v>350</v>
      </c>
      <c r="I206" s="321" t="s">
        <v>351</v>
      </c>
      <c r="J206" s="321" t="s">
        <v>352</v>
      </c>
      <c r="K206" s="321" t="s">
        <v>353</v>
      </c>
      <c r="L206" s="321" t="s">
        <v>354</v>
      </c>
      <c r="M206" s="321">
        <v>100</v>
      </c>
      <c r="N206" s="321" t="s">
        <v>412</v>
      </c>
      <c r="O206" s="321">
        <f>_xlfn.XLOOKUP(N206,'DO NOT TOUCH - INPUT'!D:D,'DO NOT TOUCH - INPUT'!E:E,"")</f>
        <v>3</v>
      </c>
      <c r="P206" s="321">
        <f>'STEP4 - Financing Mechanisms'!N83</f>
        <v>100</v>
      </c>
      <c r="Q206" s="374">
        <f t="shared" si="25"/>
        <v>300</v>
      </c>
    </row>
    <row r="207" spans="2:17" ht="80.25" customHeight="1">
      <c r="B207" s="590"/>
      <c r="C207" s="579"/>
      <c r="D207" s="321" t="s">
        <v>362</v>
      </c>
      <c r="E207" s="321" t="s">
        <v>365</v>
      </c>
      <c r="F207" s="321" t="s">
        <v>717</v>
      </c>
      <c r="G207" s="354" t="s">
        <v>737</v>
      </c>
      <c r="H207" s="321" t="s">
        <v>350</v>
      </c>
      <c r="I207" s="321" t="s">
        <v>351</v>
      </c>
      <c r="J207" s="321" t="s">
        <v>352</v>
      </c>
      <c r="K207" s="321" t="s">
        <v>353</v>
      </c>
      <c r="L207" s="321" t="s">
        <v>354</v>
      </c>
      <c r="M207" s="321">
        <v>100</v>
      </c>
      <c r="N207" s="321" t="s">
        <v>355</v>
      </c>
      <c r="O207" s="321">
        <f>_xlfn.XLOOKUP(N207,'DO NOT TOUCH - INPUT'!D:D,'DO NOT TOUCH - INPUT'!E:E,"")</f>
        <v>2</v>
      </c>
      <c r="P207" s="321">
        <f>'STEP4 - Financing Mechanisms'!N84</f>
        <v>100</v>
      </c>
      <c r="Q207" s="374">
        <f t="shared" si="25"/>
        <v>200</v>
      </c>
    </row>
    <row r="208" spans="2:17" ht="80.25" customHeight="1">
      <c r="B208" s="590"/>
      <c r="C208" s="579" t="s">
        <v>738</v>
      </c>
      <c r="D208" s="321" t="s">
        <v>338</v>
      </c>
      <c r="E208" s="321" t="s">
        <v>545</v>
      </c>
      <c r="F208" s="321" t="s">
        <v>739</v>
      </c>
      <c r="G208" s="321" t="s">
        <v>740</v>
      </c>
      <c r="H208" s="321" t="s">
        <v>342</v>
      </c>
      <c r="I208" s="321"/>
      <c r="J208" s="321"/>
      <c r="K208" s="321"/>
      <c r="L208" s="321" t="s">
        <v>344</v>
      </c>
      <c r="M208" s="321"/>
      <c r="N208" s="321" t="s">
        <v>345</v>
      </c>
      <c r="O208" s="321"/>
      <c r="P208" s="321"/>
      <c r="Q208" s="374"/>
    </row>
    <row r="209" spans="2:17" ht="80.25" customHeight="1">
      <c r="B209" s="590"/>
      <c r="C209" s="579"/>
      <c r="D209" s="321" t="s">
        <v>338</v>
      </c>
      <c r="E209" s="321" t="s">
        <v>602</v>
      </c>
      <c r="F209" s="321" t="s">
        <v>741</v>
      </c>
      <c r="G209" s="353" t="s">
        <v>742</v>
      </c>
      <c r="H209" s="321" t="s">
        <v>743</v>
      </c>
      <c r="I209" s="321"/>
      <c r="J209" s="321" t="s">
        <v>343</v>
      </c>
      <c r="K209" s="321"/>
      <c r="L209" s="321" t="s">
        <v>744</v>
      </c>
      <c r="M209" s="321"/>
      <c r="N209" s="321" t="s">
        <v>345</v>
      </c>
      <c r="O209" s="321"/>
      <c r="P209" s="321"/>
      <c r="Q209" s="374"/>
    </row>
    <row r="210" spans="2:17" ht="80.25" customHeight="1">
      <c r="B210" s="590"/>
      <c r="C210" s="592"/>
      <c r="D210" s="592"/>
      <c r="E210" s="592"/>
      <c r="F210" s="592"/>
      <c r="G210" s="592"/>
      <c r="H210" s="592"/>
      <c r="I210" s="592"/>
      <c r="J210" s="592"/>
      <c r="K210" s="592"/>
      <c r="L210" s="592"/>
      <c r="M210" s="592"/>
      <c r="N210" s="592"/>
      <c r="O210" s="592"/>
      <c r="P210" s="582">
        <f>IFERROR(SUM(Q201:Q209)/(SUM(O201:O209)*100),"Not Eligible")</f>
        <v>1</v>
      </c>
      <c r="Q210" s="583"/>
    </row>
    <row r="211" spans="2:17" ht="80.25" customHeight="1">
      <c r="B211" s="590" t="s">
        <v>745</v>
      </c>
      <c r="C211" s="579" t="s">
        <v>746</v>
      </c>
      <c r="D211" s="321" t="s">
        <v>338</v>
      </c>
      <c r="E211" s="321" t="s">
        <v>339</v>
      </c>
      <c r="F211" s="329" t="s">
        <v>747</v>
      </c>
      <c r="G211" s="321" t="s">
        <v>654</v>
      </c>
      <c r="H211" s="321" t="s">
        <v>342</v>
      </c>
      <c r="I211" s="321"/>
      <c r="J211" s="321" t="s">
        <v>343</v>
      </c>
      <c r="K211" s="321"/>
      <c r="L211" s="321" t="s">
        <v>344</v>
      </c>
      <c r="M211" s="321">
        <v>100</v>
      </c>
      <c r="N211" s="321" t="s">
        <v>345</v>
      </c>
      <c r="O211" s="321">
        <f>_xlfn.XLOOKUP(N211,'DO NOT TOUCH - INPUT'!D:D,'DO NOT TOUCH - INPUT'!E:E,"")</f>
        <v>0</v>
      </c>
      <c r="P211" s="321">
        <f>IF('STEP4 - Financing Mechanisms'!D86="No","NO",0)</f>
        <v>0</v>
      </c>
      <c r="Q211" s="374">
        <f>O211*P211</f>
        <v>0</v>
      </c>
    </row>
    <row r="212" spans="2:17" ht="131.25" customHeight="1">
      <c r="B212" s="590"/>
      <c r="C212" s="579"/>
      <c r="D212" s="321" t="s">
        <v>338</v>
      </c>
      <c r="E212" s="321" t="s">
        <v>656</v>
      </c>
      <c r="F212" s="355" t="s">
        <v>748</v>
      </c>
      <c r="G212" s="321" t="s">
        <v>654</v>
      </c>
      <c r="H212" s="321" t="s">
        <v>342</v>
      </c>
      <c r="I212" s="321"/>
      <c r="J212" s="321" t="s">
        <v>343</v>
      </c>
      <c r="K212" s="321"/>
      <c r="L212" s="321" t="s">
        <v>344</v>
      </c>
      <c r="M212" s="321">
        <v>100</v>
      </c>
      <c r="N212" s="321" t="s">
        <v>345</v>
      </c>
      <c r="O212" s="321">
        <f>_xlfn.XLOOKUP(N212,'DO NOT TOUCH - INPUT'!D:D,'DO NOT TOUCH - INPUT'!E:E,"")</f>
        <v>0</v>
      </c>
      <c r="P212" s="355">
        <f>IF('STEP4 - Financing Mechanisms'!D87="No","NO",0)</f>
        <v>0</v>
      </c>
      <c r="Q212" s="374">
        <f t="shared" ref="Q212:Q218" si="26">O212*P212</f>
        <v>0</v>
      </c>
    </row>
    <row r="213" spans="2:17" ht="87.75" customHeight="1">
      <c r="B213" s="590"/>
      <c r="C213" s="579"/>
      <c r="D213" s="321" t="s">
        <v>338</v>
      </c>
      <c r="E213" s="321" t="s">
        <v>656</v>
      </c>
      <c r="F213" s="355" t="s">
        <v>749</v>
      </c>
      <c r="G213" s="321" t="s">
        <v>654</v>
      </c>
      <c r="H213" s="321" t="s">
        <v>342</v>
      </c>
      <c r="I213" s="321"/>
      <c r="J213" s="321" t="s">
        <v>343</v>
      </c>
      <c r="K213" s="321"/>
      <c r="L213" s="321" t="s">
        <v>344</v>
      </c>
      <c r="M213" s="321">
        <v>100</v>
      </c>
      <c r="N213" s="321" t="s">
        <v>345</v>
      </c>
      <c r="O213" s="321">
        <f>_xlfn.XLOOKUP(N213,'DO NOT TOUCH - INPUT'!D:D,'DO NOT TOUCH - INPUT'!E:E,"")</f>
        <v>0</v>
      </c>
      <c r="P213" s="321">
        <f>IF('STEP4 - Financing Mechanisms'!D88="No","NO",0)</f>
        <v>0</v>
      </c>
      <c r="Q213" s="374">
        <f t="shared" si="26"/>
        <v>0</v>
      </c>
    </row>
    <row r="214" spans="2:17" ht="106.5" customHeight="1">
      <c r="B214" s="590"/>
      <c r="C214" s="579"/>
      <c r="D214" s="321" t="s">
        <v>346</v>
      </c>
      <c r="E214" s="321" t="s">
        <v>347</v>
      </c>
      <c r="F214" s="326" t="s">
        <v>750</v>
      </c>
      <c r="G214" s="321" t="s">
        <v>751</v>
      </c>
      <c r="H214" s="321" t="s">
        <v>350</v>
      </c>
      <c r="I214" s="321" t="s">
        <v>351</v>
      </c>
      <c r="J214" s="321" t="s">
        <v>352</v>
      </c>
      <c r="K214" s="321" t="s">
        <v>353</v>
      </c>
      <c r="L214" s="321" t="s">
        <v>374</v>
      </c>
      <c r="M214" s="321">
        <v>100</v>
      </c>
      <c r="N214" s="321" t="s">
        <v>412</v>
      </c>
      <c r="O214" s="321">
        <f>_xlfn.XLOOKUP(N214,'DO NOT TOUCH - INPUT'!D:D,'DO NOT TOUCH - INPUT'!E:E,"")</f>
        <v>3</v>
      </c>
      <c r="P214" s="321">
        <f>'STEP4 - Financing Mechanisms'!I86</f>
        <v>100</v>
      </c>
      <c r="Q214" s="374">
        <f t="shared" si="26"/>
        <v>300</v>
      </c>
    </row>
    <row r="215" spans="2:17" ht="80.25" customHeight="1">
      <c r="B215" s="590"/>
      <c r="C215" s="579"/>
      <c r="D215" s="321" t="s">
        <v>346</v>
      </c>
      <c r="E215" s="321" t="s">
        <v>391</v>
      </c>
      <c r="F215" s="321" t="s">
        <v>530</v>
      </c>
      <c r="G215" s="326" t="s">
        <v>678</v>
      </c>
      <c r="H215" s="321" t="s">
        <v>342</v>
      </c>
      <c r="I215" s="321" t="s">
        <v>343</v>
      </c>
      <c r="J215" s="321" t="s">
        <v>532</v>
      </c>
      <c r="K215" s="321" t="s">
        <v>533</v>
      </c>
      <c r="L215" s="321" t="s">
        <v>534</v>
      </c>
      <c r="M215" s="321">
        <v>100</v>
      </c>
      <c r="N215" s="321" t="s">
        <v>355</v>
      </c>
      <c r="O215" s="321">
        <f>_xlfn.XLOOKUP(N215,'DO NOT TOUCH - INPUT'!D:D,'DO NOT TOUCH - INPUT'!E:E,"")</f>
        <v>2</v>
      </c>
      <c r="P215" s="321">
        <f>'STEP4 - Financing Mechanisms'!I87</f>
        <v>100</v>
      </c>
      <c r="Q215" s="374">
        <f t="shared" si="26"/>
        <v>200</v>
      </c>
    </row>
    <row r="216" spans="2:17" ht="80.25" customHeight="1">
      <c r="B216" s="590"/>
      <c r="C216" s="579"/>
      <c r="D216" s="321" t="s">
        <v>346</v>
      </c>
      <c r="E216" s="321" t="s">
        <v>545</v>
      </c>
      <c r="F216" s="321" t="s">
        <v>752</v>
      </c>
      <c r="G216" s="610" t="s">
        <v>675</v>
      </c>
      <c r="H216" s="321" t="s">
        <v>350</v>
      </c>
      <c r="I216" s="321" t="s">
        <v>351</v>
      </c>
      <c r="J216" s="321" t="s">
        <v>352</v>
      </c>
      <c r="K216" s="321" t="s">
        <v>353</v>
      </c>
      <c r="L216" s="321" t="s">
        <v>374</v>
      </c>
      <c r="M216" s="321">
        <v>100</v>
      </c>
      <c r="N216" s="321" t="s">
        <v>412</v>
      </c>
      <c r="O216" s="321">
        <f>_xlfn.XLOOKUP(N216,'DO NOT TOUCH - INPUT'!D:D,'DO NOT TOUCH - INPUT'!E:E,"")</f>
        <v>3</v>
      </c>
      <c r="P216" s="321">
        <f>'STEP4 - Financing Mechanisms'!I88</f>
        <v>100</v>
      </c>
      <c r="Q216" s="374">
        <f t="shared" si="26"/>
        <v>300</v>
      </c>
    </row>
    <row r="217" spans="2:17" ht="111" customHeight="1">
      <c r="B217" s="590"/>
      <c r="C217" s="579"/>
      <c r="D217" s="321" t="s">
        <v>362</v>
      </c>
      <c r="E217" s="321" t="s">
        <v>347</v>
      </c>
      <c r="F217" s="326" t="s">
        <v>753</v>
      </c>
      <c r="G217" s="321" t="s">
        <v>754</v>
      </c>
      <c r="H217" s="321" t="s">
        <v>350</v>
      </c>
      <c r="I217" s="321" t="s">
        <v>351</v>
      </c>
      <c r="J217" s="321" t="s">
        <v>352</v>
      </c>
      <c r="K217" s="321" t="s">
        <v>353</v>
      </c>
      <c r="L217" s="321" t="s">
        <v>374</v>
      </c>
      <c r="M217" s="321">
        <v>100</v>
      </c>
      <c r="N217" s="321" t="s">
        <v>412</v>
      </c>
      <c r="O217" s="321">
        <f>_xlfn.XLOOKUP(N217,'DO NOT TOUCH - INPUT'!D:D,'DO NOT TOUCH - INPUT'!E:E,"")</f>
        <v>3</v>
      </c>
      <c r="P217" s="321">
        <f>'STEP4 - Financing Mechanisms'!N86</f>
        <v>100</v>
      </c>
      <c r="Q217" s="374">
        <f t="shared" si="26"/>
        <v>300</v>
      </c>
    </row>
    <row r="218" spans="2:17" ht="80.25" customHeight="1">
      <c r="B218" s="590"/>
      <c r="C218" s="579"/>
      <c r="D218" s="321" t="s">
        <v>362</v>
      </c>
      <c r="E218" s="321" t="s">
        <v>365</v>
      </c>
      <c r="F218" s="321" t="s">
        <v>755</v>
      </c>
      <c r="G218" s="321" t="s">
        <v>756</v>
      </c>
      <c r="H218" s="321" t="s">
        <v>350</v>
      </c>
      <c r="I218" s="321" t="s">
        <v>351</v>
      </c>
      <c r="J218" s="321" t="s">
        <v>352</v>
      </c>
      <c r="K218" s="321" t="s">
        <v>353</v>
      </c>
      <c r="L218" s="321" t="s">
        <v>374</v>
      </c>
      <c r="M218" s="321">
        <v>100</v>
      </c>
      <c r="N218" s="321" t="s">
        <v>355</v>
      </c>
      <c r="O218" s="321">
        <f>_xlfn.XLOOKUP(N218,'DO NOT TOUCH - INPUT'!D:D,'DO NOT TOUCH - INPUT'!E:E,"")</f>
        <v>2</v>
      </c>
      <c r="P218" s="321">
        <f>'STEP4 - Financing Mechanisms'!N87</f>
        <v>100</v>
      </c>
      <c r="Q218" s="374">
        <f t="shared" si="26"/>
        <v>200</v>
      </c>
    </row>
    <row r="219" spans="2:17" ht="80.25" customHeight="1">
      <c r="B219" s="590"/>
      <c r="C219" s="592"/>
      <c r="D219" s="592"/>
      <c r="E219" s="592"/>
      <c r="F219" s="592"/>
      <c r="G219" s="592"/>
      <c r="H219" s="592"/>
      <c r="I219" s="592"/>
      <c r="J219" s="592"/>
      <c r="K219" s="592"/>
      <c r="L219" s="592"/>
      <c r="M219" s="592"/>
      <c r="N219" s="592"/>
      <c r="O219" s="592"/>
      <c r="P219" s="582">
        <f>IFERROR(SUM(Q211:Q218)/(SUM(O211:O218)*100),"Not Eligible")</f>
        <v>1</v>
      </c>
      <c r="Q219" s="583"/>
    </row>
    <row r="220" spans="2:17" ht="80.25" customHeight="1">
      <c r="B220" s="590"/>
      <c r="C220" s="579" t="s">
        <v>757</v>
      </c>
      <c r="D220" s="321" t="s">
        <v>338</v>
      </c>
      <c r="E220" s="321" t="s">
        <v>339</v>
      </c>
      <c r="F220" s="321" t="s">
        <v>758</v>
      </c>
      <c r="G220" s="321" t="s">
        <v>654</v>
      </c>
      <c r="H220" s="321" t="s">
        <v>342</v>
      </c>
      <c r="I220" s="321"/>
      <c r="J220" s="321" t="s">
        <v>343</v>
      </c>
      <c r="K220" s="321"/>
      <c r="L220" s="321" t="s">
        <v>344</v>
      </c>
      <c r="M220" s="321">
        <v>100</v>
      </c>
      <c r="N220" s="321" t="s">
        <v>345</v>
      </c>
      <c r="O220" s="321">
        <f>_xlfn.XLOOKUP(N220,'DO NOT TOUCH - INPUT'!D:D,'DO NOT TOUCH - INPUT'!E:E,"")</f>
        <v>0</v>
      </c>
      <c r="P220" s="321">
        <f>IF('STEP4 - Financing Mechanisms'!D89="No","NO",0)</f>
        <v>0</v>
      </c>
      <c r="Q220" s="374">
        <f>O220*P220</f>
        <v>0</v>
      </c>
    </row>
    <row r="221" spans="2:17" ht="80.25" customHeight="1">
      <c r="B221" s="590"/>
      <c r="C221" s="579"/>
      <c r="D221" s="321" t="s">
        <v>338</v>
      </c>
      <c r="E221" s="321" t="s">
        <v>656</v>
      </c>
      <c r="F221" s="321" t="s">
        <v>759</v>
      </c>
      <c r="G221" s="321" t="s">
        <v>654</v>
      </c>
      <c r="H221" s="321" t="s">
        <v>342</v>
      </c>
      <c r="I221" s="321"/>
      <c r="J221" s="321" t="s">
        <v>343</v>
      </c>
      <c r="K221" s="321"/>
      <c r="L221" s="321" t="s">
        <v>344</v>
      </c>
      <c r="M221" s="321">
        <v>100</v>
      </c>
      <c r="N221" s="321" t="s">
        <v>345</v>
      </c>
      <c r="O221" s="321">
        <f>_xlfn.XLOOKUP(N221,'DO NOT TOUCH - INPUT'!D:D,'DO NOT TOUCH - INPUT'!E:E,"")</f>
        <v>0</v>
      </c>
      <c r="P221" s="321">
        <f>IF('STEP4 - Financing Mechanisms'!D90="No","NO",0)</f>
        <v>0</v>
      </c>
      <c r="Q221" s="374">
        <f t="shared" ref="Q221:Q226" si="27">O221*P221</f>
        <v>0</v>
      </c>
    </row>
    <row r="222" spans="2:17" ht="80.25" customHeight="1">
      <c r="B222" s="590"/>
      <c r="C222" s="579"/>
      <c r="D222" s="321" t="s">
        <v>346</v>
      </c>
      <c r="E222" s="321" t="s">
        <v>347</v>
      </c>
      <c r="F222" s="326" t="s">
        <v>750</v>
      </c>
      <c r="G222" s="321" t="s">
        <v>760</v>
      </c>
      <c r="H222" s="321" t="s">
        <v>350</v>
      </c>
      <c r="I222" s="321" t="s">
        <v>351</v>
      </c>
      <c r="J222" s="321" t="s">
        <v>352</v>
      </c>
      <c r="K222" s="321" t="s">
        <v>353</v>
      </c>
      <c r="L222" s="321" t="s">
        <v>374</v>
      </c>
      <c r="M222" s="321">
        <v>100</v>
      </c>
      <c r="N222" s="321" t="s">
        <v>368</v>
      </c>
      <c r="O222" s="321">
        <f>_xlfn.XLOOKUP(N222,'DO NOT TOUCH - INPUT'!D:D,'DO NOT TOUCH - INPUT'!E:E,"")</f>
        <v>1</v>
      </c>
      <c r="P222" s="321">
        <f>'STEP4 - Financing Mechanisms'!I88</f>
        <v>100</v>
      </c>
      <c r="Q222" s="374">
        <f t="shared" si="27"/>
        <v>100</v>
      </c>
    </row>
    <row r="223" spans="2:17" ht="80.25" customHeight="1">
      <c r="B223" s="590"/>
      <c r="C223" s="579"/>
      <c r="D223" s="321" t="s">
        <v>346</v>
      </c>
      <c r="E223" s="321" t="s">
        <v>391</v>
      </c>
      <c r="F223" s="321" t="s">
        <v>530</v>
      </c>
      <c r="G223" s="326" t="s">
        <v>678</v>
      </c>
      <c r="H223" s="321" t="s">
        <v>350</v>
      </c>
      <c r="I223" s="321" t="s">
        <v>351</v>
      </c>
      <c r="J223" s="321" t="s">
        <v>352</v>
      </c>
      <c r="K223" s="321" t="s">
        <v>353</v>
      </c>
      <c r="L223" s="321" t="s">
        <v>374</v>
      </c>
      <c r="M223" s="321">
        <v>100</v>
      </c>
      <c r="N223" s="321" t="s">
        <v>355</v>
      </c>
      <c r="O223" s="321">
        <f>_xlfn.XLOOKUP(N223,'DO NOT TOUCH - INPUT'!D:D,'DO NOT TOUCH - INPUT'!E:E,"")</f>
        <v>2</v>
      </c>
      <c r="P223" s="321">
        <f>'STEP4 - Financing Mechanisms'!I89</f>
        <v>100</v>
      </c>
      <c r="Q223" s="374">
        <f t="shared" si="27"/>
        <v>200</v>
      </c>
    </row>
    <row r="224" spans="2:17" ht="80.25" customHeight="1">
      <c r="B224" s="590"/>
      <c r="C224" s="579"/>
      <c r="D224" s="321" t="s">
        <v>338</v>
      </c>
      <c r="E224" s="321" t="s">
        <v>545</v>
      </c>
      <c r="F224" s="321" t="s">
        <v>761</v>
      </c>
      <c r="G224" s="321" t="s">
        <v>654</v>
      </c>
      <c r="H224" s="321" t="s">
        <v>342</v>
      </c>
      <c r="I224" s="321"/>
      <c r="J224" s="321" t="s">
        <v>343</v>
      </c>
      <c r="K224" s="321"/>
      <c r="L224" s="321" t="s">
        <v>344</v>
      </c>
      <c r="M224" s="321">
        <v>100</v>
      </c>
      <c r="N224" s="321" t="s">
        <v>345</v>
      </c>
      <c r="O224" s="321">
        <f>_xlfn.XLOOKUP(N224,'DO NOT TOUCH - INPUT'!D:D,'DO NOT TOUCH - INPUT'!E:E,"")</f>
        <v>0</v>
      </c>
      <c r="P224" s="321">
        <f>IF('STEP4 - Financing Mechanisms'!D91="No","NO",0)</f>
        <v>0</v>
      </c>
      <c r="Q224" s="374">
        <f t="shared" si="27"/>
        <v>0</v>
      </c>
    </row>
    <row r="225" spans="2:17" ht="80.25" customHeight="1">
      <c r="B225" s="590"/>
      <c r="C225" s="579"/>
      <c r="D225" s="321" t="s">
        <v>362</v>
      </c>
      <c r="E225" s="321" t="s">
        <v>347</v>
      </c>
      <c r="F225" s="326" t="s">
        <v>753</v>
      </c>
      <c r="G225" s="321" t="s">
        <v>762</v>
      </c>
      <c r="H225" s="321" t="s">
        <v>350</v>
      </c>
      <c r="I225" s="321" t="s">
        <v>351</v>
      </c>
      <c r="J225" s="321" t="s">
        <v>352</v>
      </c>
      <c r="K225" s="321" t="s">
        <v>353</v>
      </c>
      <c r="L225" s="321" t="s">
        <v>374</v>
      </c>
      <c r="M225" s="321">
        <v>100</v>
      </c>
      <c r="N225" s="321" t="s">
        <v>368</v>
      </c>
      <c r="O225" s="321">
        <f>_xlfn.XLOOKUP(N225,'DO NOT TOUCH - INPUT'!D:D,'DO NOT TOUCH - INPUT'!E:E,"")</f>
        <v>1</v>
      </c>
      <c r="P225" s="321">
        <f>'STEP4 - Financing Mechanisms'!N89</f>
        <v>100</v>
      </c>
      <c r="Q225" s="374">
        <f t="shared" si="27"/>
        <v>100</v>
      </c>
    </row>
    <row r="226" spans="2:17" ht="80.25" customHeight="1">
      <c r="B226" s="590"/>
      <c r="C226" s="579"/>
      <c r="D226" s="321" t="s">
        <v>362</v>
      </c>
      <c r="E226" s="321" t="s">
        <v>365</v>
      </c>
      <c r="F226" s="321" t="s">
        <v>763</v>
      </c>
      <c r="G226" s="321" t="s">
        <v>764</v>
      </c>
      <c r="H226" s="321" t="s">
        <v>350</v>
      </c>
      <c r="I226" s="321" t="s">
        <v>351</v>
      </c>
      <c r="J226" s="321" t="s">
        <v>352</v>
      </c>
      <c r="K226" s="321" t="s">
        <v>353</v>
      </c>
      <c r="L226" s="321" t="s">
        <v>374</v>
      </c>
      <c r="M226" s="321">
        <v>100</v>
      </c>
      <c r="N226" s="321" t="s">
        <v>368</v>
      </c>
      <c r="O226" s="321">
        <f>_xlfn.XLOOKUP(N226,'DO NOT TOUCH - INPUT'!D:D,'DO NOT TOUCH - INPUT'!E:E,"")</f>
        <v>1</v>
      </c>
      <c r="P226" s="321">
        <f>'STEP4 - Financing Mechanisms'!N90</f>
        <v>100</v>
      </c>
      <c r="Q226" s="374">
        <f t="shared" si="27"/>
        <v>100</v>
      </c>
    </row>
    <row r="227" spans="2:17" ht="80.25" customHeight="1">
      <c r="B227" s="590"/>
      <c r="C227" s="592"/>
      <c r="D227" s="592"/>
      <c r="E227" s="592"/>
      <c r="F227" s="592"/>
      <c r="G227" s="592"/>
      <c r="H227" s="592"/>
      <c r="I227" s="592"/>
      <c r="J227" s="592"/>
      <c r="K227" s="592"/>
      <c r="L227" s="592"/>
      <c r="M227" s="592"/>
      <c r="N227" s="592"/>
      <c r="O227" s="592"/>
      <c r="P227" s="582">
        <f>IFERROR(SUM(Q220:Q226)/(SUM(O220:O226)*100),"Not Eligible")</f>
        <v>1</v>
      </c>
      <c r="Q227" s="583"/>
    </row>
    <row r="228" spans="2:17" ht="80.25" customHeight="1">
      <c r="B228" s="590"/>
      <c r="C228" s="579" t="s">
        <v>765</v>
      </c>
      <c r="D228" s="321" t="s">
        <v>346</v>
      </c>
      <c r="E228" s="321" t="s">
        <v>347</v>
      </c>
      <c r="F228" s="326" t="s">
        <v>750</v>
      </c>
      <c r="G228" s="321" t="s">
        <v>766</v>
      </c>
      <c r="H228" s="321" t="s">
        <v>350</v>
      </c>
      <c r="I228" s="321" t="s">
        <v>351</v>
      </c>
      <c r="J228" s="321" t="s">
        <v>352</v>
      </c>
      <c r="K228" s="321" t="s">
        <v>353</v>
      </c>
      <c r="L228" s="321" t="s">
        <v>374</v>
      </c>
      <c r="M228" s="321">
        <v>100</v>
      </c>
      <c r="N228" s="321" t="s">
        <v>412</v>
      </c>
      <c r="O228" s="321">
        <f>_xlfn.XLOOKUP(N228,'DO NOT TOUCH - INPUT'!D:D,'DO NOT TOUCH - INPUT'!E:E,"")</f>
        <v>3</v>
      </c>
      <c r="P228" s="321">
        <f>'STEP4 - Financing Mechanisms'!I92</f>
        <v>100</v>
      </c>
      <c r="Q228" s="374">
        <f>O228*P228</f>
        <v>300</v>
      </c>
    </row>
    <row r="229" spans="2:17" ht="80.25" customHeight="1">
      <c r="B229" s="590"/>
      <c r="C229" s="579"/>
      <c r="D229" s="321" t="s">
        <v>362</v>
      </c>
      <c r="E229" s="321" t="s">
        <v>347</v>
      </c>
      <c r="F229" s="326" t="s">
        <v>753</v>
      </c>
      <c r="G229" s="611" t="s">
        <v>767</v>
      </c>
      <c r="H229" s="321" t="s">
        <v>350</v>
      </c>
      <c r="I229" s="321" t="s">
        <v>351</v>
      </c>
      <c r="J229" s="321" t="s">
        <v>352</v>
      </c>
      <c r="K229" s="321" t="s">
        <v>353</v>
      </c>
      <c r="L229" s="321" t="s">
        <v>374</v>
      </c>
      <c r="M229" s="321">
        <v>100</v>
      </c>
      <c r="N229" s="321" t="s">
        <v>368</v>
      </c>
      <c r="O229" s="321">
        <f>_xlfn.XLOOKUP(N229,'DO NOT TOUCH - INPUT'!D:D,'DO NOT TOUCH - INPUT'!E:E,"")</f>
        <v>1</v>
      </c>
      <c r="P229" s="321">
        <f>'STEP4 - Financing Mechanisms'!N89</f>
        <v>100</v>
      </c>
      <c r="Q229" s="374">
        <f t="shared" ref="Q229:Q233" si="28">O229*P229</f>
        <v>100</v>
      </c>
    </row>
    <row r="230" spans="2:17" ht="80.25" customHeight="1">
      <c r="B230" s="590"/>
      <c r="C230" s="579"/>
      <c r="D230" s="321" t="s">
        <v>346</v>
      </c>
      <c r="E230" s="321" t="s">
        <v>391</v>
      </c>
      <c r="F230" s="321" t="s">
        <v>530</v>
      </c>
      <c r="G230" s="610" t="s">
        <v>669</v>
      </c>
      <c r="H230" s="321" t="s">
        <v>342</v>
      </c>
      <c r="I230" s="321" t="s">
        <v>343</v>
      </c>
      <c r="J230" s="321" t="s">
        <v>532</v>
      </c>
      <c r="K230" s="321" t="s">
        <v>533</v>
      </c>
      <c r="L230" s="321" t="s">
        <v>534</v>
      </c>
      <c r="M230" s="321">
        <v>100</v>
      </c>
      <c r="N230" s="321" t="s">
        <v>355</v>
      </c>
      <c r="O230" s="321">
        <f>_xlfn.XLOOKUP(N230,'DO NOT TOUCH - INPUT'!D:D,'DO NOT TOUCH - INPUT'!E:E,"")</f>
        <v>2</v>
      </c>
      <c r="P230" s="321">
        <f>'STEP4 - Financing Mechanisms'!I93</f>
        <v>100</v>
      </c>
      <c r="Q230" s="374">
        <f t="shared" si="28"/>
        <v>200</v>
      </c>
    </row>
    <row r="231" spans="2:17" s="73" customFormat="1" ht="80.25" customHeight="1">
      <c r="B231" s="590"/>
      <c r="C231" s="579"/>
      <c r="D231" s="329" t="s">
        <v>338</v>
      </c>
      <c r="E231" s="329" t="s">
        <v>545</v>
      </c>
      <c r="F231" s="321" t="s">
        <v>768</v>
      </c>
      <c r="G231" s="321" t="s">
        <v>654</v>
      </c>
      <c r="H231" s="329" t="s">
        <v>342</v>
      </c>
      <c r="I231" s="329"/>
      <c r="J231" s="329" t="s">
        <v>343</v>
      </c>
      <c r="K231" s="329"/>
      <c r="L231" s="329" t="s">
        <v>344</v>
      </c>
      <c r="M231" s="329">
        <v>100</v>
      </c>
      <c r="N231" s="329" t="s">
        <v>345</v>
      </c>
      <c r="O231" s="321">
        <f>_xlfn.XLOOKUP(N231,'DO NOT TOUCH - INPUT'!D:D,'DO NOT TOUCH - INPUT'!E:E,"")</f>
        <v>0</v>
      </c>
      <c r="P231" s="321">
        <f>IF('STEP4 - Financing Mechanisms'!D92="No","NO",0)</f>
        <v>0</v>
      </c>
      <c r="Q231" s="374">
        <f t="shared" si="28"/>
        <v>0</v>
      </c>
    </row>
    <row r="232" spans="2:17" s="73" customFormat="1" ht="80.25" customHeight="1">
      <c r="B232" s="590"/>
      <c r="C232" s="579"/>
      <c r="D232" s="329" t="s">
        <v>346</v>
      </c>
      <c r="E232" s="329" t="s">
        <v>656</v>
      </c>
      <c r="F232" s="321" t="s">
        <v>769</v>
      </c>
      <c r="G232" s="611" t="s">
        <v>675</v>
      </c>
      <c r="H232" s="329" t="s">
        <v>350</v>
      </c>
      <c r="I232" s="329" t="s">
        <v>351</v>
      </c>
      <c r="J232" s="329" t="s">
        <v>352</v>
      </c>
      <c r="K232" s="329" t="s">
        <v>353</v>
      </c>
      <c r="L232" s="329" t="s">
        <v>374</v>
      </c>
      <c r="M232" s="329">
        <v>100</v>
      </c>
      <c r="N232" s="329" t="s">
        <v>412</v>
      </c>
      <c r="O232" s="321">
        <f>_xlfn.XLOOKUP(N232,'DO NOT TOUCH - INPUT'!D:D,'DO NOT TOUCH - INPUT'!E:E,"")</f>
        <v>3</v>
      </c>
      <c r="P232" s="321">
        <f>'STEP4 - Financing Mechanisms'!I94</f>
        <v>100</v>
      </c>
      <c r="Q232" s="374">
        <f t="shared" si="28"/>
        <v>300</v>
      </c>
    </row>
    <row r="233" spans="2:17" s="73" customFormat="1" ht="80.25" customHeight="1">
      <c r="B233" s="590"/>
      <c r="C233" s="579"/>
      <c r="D233" s="329" t="s">
        <v>362</v>
      </c>
      <c r="E233" s="329" t="s">
        <v>656</v>
      </c>
      <c r="F233" s="321" t="s">
        <v>770</v>
      </c>
      <c r="G233" s="610" t="s">
        <v>675</v>
      </c>
      <c r="H233" s="329" t="s">
        <v>350</v>
      </c>
      <c r="I233" s="329" t="s">
        <v>351</v>
      </c>
      <c r="J233" s="329" t="s">
        <v>352</v>
      </c>
      <c r="K233" s="329" t="s">
        <v>353</v>
      </c>
      <c r="L233" s="329" t="s">
        <v>374</v>
      </c>
      <c r="M233" s="329">
        <v>100</v>
      </c>
      <c r="N233" s="329" t="s">
        <v>412</v>
      </c>
      <c r="O233" s="321">
        <f>_xlfn.XLOOKUP(N233,'DO NOT TOUCH - INPUT'!D:D,'DO NOT TOUCH - INPUT'!E:E,"")</f>
        <v>3</v>
      </c>
      <c r="P233" s="321">
        <f>'STEP4 - Financing Mechanisms'!N93</f>
        <v>100</v>
      </c>
      <c r="Q233" s="374">
        <f t="shared" si="28"/>
        <v>300</v>
      </c>
    </row>
    <row r="234" spans="2:17" s="73" customFormat="1" ht="80.25" customHeight="1">
      <c r="B234" s="590"/>
      <c r="C234" s="592"/>
      <c r="D234" s="592"/>
      <c r="E234" s="592"/>
      <c r="F234" s="592"/>
      <c r="G234" s="592"/>
      <c r="H234" s="592"/>
      <c r="I234" s="592"/>
      <c r="J234" s="592"/>
      <c r="K234" s="592"/>
      <c r="L234" s="592"/>
      <c r="M234" s="592"/>
      <c r="N234" s="592"/>
      <c r="O234" s="592"/>
      <c r="P234" s="582">
        <f>IFERROR(SUM(Q228:Q233)/(SUM(O228:O233)*100),"Not Eligible")</f>
        <v>1</v>
      </c>
      <c r="Q234" s="583"/>
    </row>
    <row r="235" spans="2:17" ht="80.25" customHeight="1">
      <c r="B235" s="590" t="s">
        <v>771</v>
      </c>
      <c r="C235" s="579" t="s">
        <v>772</v>
      </c>
      <c r="D235" s="321" t="s">
        <v>346</v>
      </c>
      <c r="E235" s="321" t="s">
        <v>436</v>
      </c>
      <c r="F235" s="321" t="s">
        <v>773</v>
      </c>
      <c r="G235" s="321" t="s">
        <v>774</v>
      </c>
      <c r="H235" s="321" t="s">
        <v>350</v>
      </c>
      <c r="I235" s="321" t="s">
        <v>351</v>
      </c>
      <c r="J235" s="321" t="s">
        <v>352</v>
      </c>
      <c r="K235" s="321" t="s">
        <v>353</v>
      </c>
      <c r="L235" s="321" t="s">
        <v>374</v>
      </c>
      <c r="M235" s="321">
        <v>100</v>
      </c>
      <c r="N235" s="321" t="s">
        <v>412</v>
      </c>
      <c r="O235" s="321">
        <f>_xlfn.XLOOKUP(N235,'DO NOT TOUCH - INPUT'!D:D,'DO NOT TOUCH - INPUT'!E:E,"")</f>
        <v>3</v>
      </c>
      <c r="P235" s="321">
        <f>'STEP4 - Financing Mechanisms'!I95</f>
        <v>100</v>
      </c>
      <c r="Q235" s="374">
        <f>O235*P235</f>
        <v>300</v>
      </c>
    </row>
    <row r="236" spans="2:17" ht="80.25" customHeight="1">
      <c r="B236" s="590"/>
      <c r="C236" s="579"/>
      <c r="D236" s="321" t="s">
        <v>346</v>
      </c>
      <c r="E236" s="321" t="s">
        <v>391</v>
      </c>
      <c r="F236" s="321" t="s">
        <v>775</v>
      </c>
      <c r="G236" s="321" t="s">
        <v>776</v>
      </c>
      <c r="H236" s="321" t="s">
        <v>342</v>
      </c>
      <c r="I236" s="321" t="s">
        <v>343</v>
      </c>
      <c r="J236" s="321" t="s">
        <v>532</v>
      </c>
      <c r="K236" s="321" t="s">
        <v>533</v>
      </c>
      <c r="L236" s="321" t="s">
        <v>534</v>
      </c>
      <c r="M236" s="321">
        <v>100</v>
      </c>
      <c r="N236" s="321" t="s">
        <v>368</v>
      </c>
      <c r="O236" s="321">
        <f>_xlfn.XLOOKUP(N236,'DO NOT TOUCH - INPUT'!D:D,'DO NOT TOUCH - INPUT'!E:E,"")</f>
        <v>1</v>
      </c>
      <c r="P236" s="321">
        <f>'STEP4 - Financing Mechanisms'!I96</f>
        <v>100</v>
      </c>
      <c r="Q236" s="374">
        <f t="shared" ref="Q236:Q240" si="29">O236*P236</f>
        <v>100</v>
      </c>
    </row>
    <row r="237" spans="2:17" ht="80.25" customHeight="1">
      <c r="B237" s="590"/>
      <c r="C237" s="579"/>
      <c r="D237" s="321" t="s">
        <v>362</v>
      </c>
      <c r="E237" s="321" t="s">
        <v>347</v>
      </c>
      <c r="F237" s="321" t="s">
        <v>777</v>
      </c>
      <c r="G237" s="321" t="s">
        <v>778</v>
      </c>
      <c r="H237" s="321" t="s">
        <v>350</v>
      </c>
      <c r="I237" s="321" t="s">
        <v>351</v>
      </c>
      <c r="J237" s="321" t="s">
        <v>352</v>
      </c>
      <c r="K237" s="321" t="s">
        <v>353</v>
      </c>
      <c r="L237" s="321" t="s">
        <v>374</v>
      </c>
      <c r="M237" s="321">
        <v>100</v>
      </c>
      <c r="N237" s="321" t="s">
        <v>355</v>
      </c>
      <c r="O237" s="321">
        <f>_xlfn.XLOOKUP(N237,'DO NOT TOUCH - INPUT'!D:D,'DO NOT TOUCH - INPUT'!E:E,"")</f>
        <v>2</v>
      </c>
      <c r="P237" s="321">
        <f>'STEP4 - Financing Mechanisms'!N95</f>
        <v>100</v>
      </c>
      <c r="Q237" s="374">
        <f t="shared" si="29"/>
        <v>200</v>
      </c>
    </row>
    <row r="238" spans="2:17" ht="80.25" customHeight="1">
      <c r="B238" s="590"/>
      <c r="C238" s="579"/>
      <c r="D238" s="321" t="s">
        <v>362</v>
      </c>
      <c r="E238" s="321" t="s">
        <v>365</v>
      </c>
      <c r="F238" s="321" t="s">
        <v>779</v>
      </c>
      <c r="G238" s="321" t="s">
        <v>780</v>
      </c>
      <c r="H238" s="321" t="s">
        <v>350</v>
      </c>
      <c r="I238" s="321" t="s">
        <v>351</v>
      </c>
      <c r="J238" s="321" t="s">
        <v>352</v>
      </c>
      <c r="K238" s="321" t="s">
        <v>353</v>
      </c>
      <c r="L238" s="321" t="s">
        <v>374</v>
      </c>
      <c r="M238" s="321">
        <v>100</v>
      </c>
      <c r="N238" s="321" t="s">
        <v>355</v>
      </c>
      <c r="O238" s="321">
        <f>_xlfn.XLOOKUP(N238,'DO NOT TOUCH - INPUT'!D:D,'DO NOT TOUCH - INPUT'!E:E,"")</f>
        <v>2</v>
      </c>
      <c r="P238" s="321">
        <f>'STEP4 - Financing Mechanisms'!N96</f>
        <v>100</v>
      </c>
      <c r="Q238" s="374">
        <f t="shared" si="29"/>
        <v>200</v>
      </c>
    </row>
    <row r="239" spans="2:17" ht="80.25" customHeight="1">
      <c r="B239" s="590"/>
      <c r="C239" s="579"/>
      <c r="D239" s="321" t="s">
        <v>362</v>
      </c>
      <c r="E239" s="321" t="s">
        <v>781</v>
      </c>
      <c r="F239" s="321" t="s">
        <v>782</v>
      </c>
      <c r="G239" s="321" t="s">
        <v>783</v>
      </c>
      <c r="H239" s="321" t="s">
        <v>350</v>
      </c>
      <c r="I239" s="321" t="s">
        <v>351</v>
      </c>
      <c r="J239" s="321" t="s">
        <v>352</v>
      </c>
      <c r="K239" s="321" t="s">
        <v>353</v>
      </c>
      <c r="L239" s="321" t="s">
        <v>374</v>
      </c>
      <c r="M239" s="321">
        <v>100</v>
      </c>
      <c r="N239" s="321" t="s">
        <v>355</v>
      </c>
      <c r="O239" s="321">
        <f>_xlfn.XLOOKUP(N239,'DO NOT TOUCH - INPUT'!D:D,'DO NOT TOUCH - INPUT'!E:E,"")</f>
        <v>2</v>
      </c>
      <c r="P239" s="321">
        <f>'STEP4 - Financing Mechanisms'!N97</f>
        <v>100</v>
      </c>
      <c r="Q239" s="374">
        <f t="shared" si="29"/>
        <v>200</v>
      </c>
    </row>
    <row r="240" spans="2:17" ht="80.25" customHeight="1">
      <c r="B240" s="590"/>
      <c r="C240" s="579"/>
      <c r="D240" s="321" t="s">
        <v>362</v>
      </c>
      <c r="E240" s="321" t="s">
        <v>784</v>
      </c>
      <c r="F240" s="321" t="s">
        <v>785</v>
      </c>
      <c r="G240" s="321" t="s">
        <v>786</v>
      </c>
      <c r="H240" s="321" t="s">
        <v>350</v>
      </c>
      <c r="I240" s="321" t="s">
        <v>351</v>
      </c>
      <c r="J240" s="321" t="s">
        <v>352</v>
      </c>
      <c r="K240" s="321" t="s">
        <v>353</v>
      </c>
      <c r="L240" s="321" t="s">
        <v>374</v>
      </c>
      <c r="M240" s="321">
        <v>100</v>
      </c>
      <c r="N240" s="321" t="s">
        <v>368</v>
      </c>
      <c r="O240" s="321">
        <f>_xlfn.XLOOKUP(N240,'DO NOT TOUCH - INPUT'!D:D,'DO NOT TOUCH - INPUT'!E:E,"")</f>
        <v>1</v>
      </c>
      <c r="P240" s="321">
        <f>'STEP4 - Financing Mechanisms'!N98</f>
        <v>100</v>
      </c>
      <c r="Q240" s="374">
        <f t="shared" si="29"/>
        <v>100</v>
      </c>
    </row>
    <row r="241" spans="2:17" ht="80.25" customHeight="1">
      <c r="B241" s="590"/>
      <c r="C241" s="592"/>
      <c r="D241" s="592"/>
      <c r="E241" s="592"/>
      <c r="F241" s="592"/>
      <c r="G241" s="592"/>
      <c r="H241" s="592"/>
      <c r="I241" s="592"/>
      <c r="J241" s="592"/>
      <c r="K241" s="592"/>
      <c r="L241" s="592"/>
      <c r="M241" s="592"/>
      <c r="N241" s="592"/>
      <c r="O241" s="592"/>
      <c r="P241" s="582">
        <f>IFERROR(SUM(Q235:Q240)/(SUM(O235:O240)*100),"Not Eligible")</f>
        <v>1</v>
      </c>
      <c r="Q241" s="583"/>
    </row>
    <row r="242" spans="2:17" ht="80.25" customHeight="1">
      <c r="B242" s="590"/>
      <c r="C242" s="579" t="s">
        <v>787</v>
      </c>
      <c r="D242" s="321" t="s">
        <v>469</v>
      </c>
      <c r="E242" s="321" t="s">
        <v>788</v>
      </c>
      <c r="F242" s="321" t="s">
        <v>789</v>
      </c>
      <c r="G242" s="321" t="s">
        <v>790</v>
      </c>
      <c r="H242" s="329" t="s">
        <v>342</v>
      </c>
      <c r="I242" s="329"/>
      <c r="J242" s="329" t="s">
        <v>343</v>
      </c>
      <c r="K242" s="329"/>
      <c r="L242" s="329" t="s">
        <v>344</v>
      </c>
      <c r="M242" s="321">
        <v>100</v>
      </c>
      <c r="N242" s="321" t="s">
        <v>345</v>
      </c>
      <c r="O242" s="321">
        <f>_xlfn.XLOOKUP(N242,'DO NOT TOUCH - INPUT'!D:D,'DO NOT TOUCH - INPUT'!E:E,"")</f>
        <v>0</v>
      </c>
      <c r="P242" s="331">
        <f>IF('STEP4 - Financing Mechanisms'!D99="No","NO",0)</f>
        <v>0</v>
      </c>
      <c r="Q242" s="374">
        <f>O242*P242</f>
        <v>0</v>
      </c>
    </row>
    <row r="243" spans="2:17" ht="80.25" customHeight="1">
      <c r="B243" s="590"/>
      <c r="C243" s="579"/>
      <c r="D243" s="321" t="s">
        <v>346</v>
      </c>
      <c r="E243" s="321" t="s">
        <v>791</v>
      </c>
      <c r="F243" s="321" t="s">
        <v>792</v>
      </c>
      <c r="G243" s="321" t="s">
        <v>793</v>
      </c>
      <c r="H243" s="321" t="s">
        <v>350</v>
      </c>
      <c r="I243" s="321" t="s">
        <v>351</v>
      </c>
      <c r="J243" s="321" t="s">
        <v>352</v>
      </c>
      <c r="K243" s="321" t="s">
        <v>353</v>
      </c>
      <c r="L243" s="321" t="s">
        <v>374</v>
      </c>
      <c r="M243" s="321">
        <v>100</v>
      </c>
      <c r="N243" s="321" t="s">
        <v>355</v>
      </c>
      <c r="O243" s="321">
        <f>_xlfn.XLOOKUP(N243,'DO NOT TOUCH - INPUT'!D:D,'DO NOT TOUCH - INPUT'!E:E,"")</f>
        <v>2</v>
      </c>
      <c r="P243" s="321">
        <f>'STEP4 - Financing Mechanisms'!I99</f>
        <v>100</v>
      </c>
      <c r="Q243" s="374">
        <f t="shared" ref="Q243:Q245" si="30">O243*P243</f>
        <v>200</v>
      </c>
    </row>
    <row r="244" spans="2:17" ht="80.25" customHeight="1">
      <c r="B244" s="590"/>
      <c r="C244" s="579"/>
      <c r="D244" s="321" t="s">
        <v>362</v>
      </c>
      <c r="E244" s="321" t="s">
        <v>794</v>
      </c>
      <c r="F244" s="321" t="s">
        <v>795</v>
      </c>
      <c r="G244" s="321" t="s">
        <v>796</v>
      </c>
      <c r="H244" s="321" t="s">
        <v>350</v>
      </c>
      <c r="I244" s="321" t="s">
        <v>351</v>
      </c>
      <c r="J244" s="321" t="s">
        <v>352</v>
      </c>
      <c r="K244" s="321" t="s">
        <v>353</v>
      </c>
      <c r="L244" s="321" t="s">
        <v>374</v>
      </c>
      <c r="M244" s="321">
        <v>100</v>
      </c>
      <c r="N244" s="321" t="s">
        <v>355</v>
      </c>
      <c r="O244" s="321">
        <f>_xlfn.XLOOKUP(N244,'DO NOT TOUCH - INPUT'!D:D,'DO NOT TOUCH - INPUT'!E:E,"")</f>
        <v>2</v>
      </c>
      <c r="P244" s="321">
        <f>'STEP4 - Financing Mechanisms'!N99</f>
        <v>100</v>
      </c>
      <c r="Q244" s="374">
        <f t="shared" si="30"/>
        <v>200</v>
      </c>
    </row>
    <row r="245" spans="2:17" ht="80.25" customHeight="1">
      <c r="B245" s="590"/>
      <c r="C245" s="579"/>
      <c r="D245" s="321" t="s">
        <v>362</v>
      </c>
      <c r="E245" s="321" t="s">
        <v>797</v>
      </c>
      <c r="F245" s="321" t="s">
        <v>798</v>
      </c>
      <c r="G245" s="321" t="s">
        <v>799</v>
      </c>
      <c r="H245" s="321" t="s">
        <v>350</v>
      </c>
      <c r="I245" s="321" t="s">
        <v>351</v>
      </c>
      <c r="J245" s="321" t="s">
        <v>352</v>
      </c>
      <c r="K245" s="321" t="s">
        <v>353</v>
      </c>
      <c r="L245" s="321" t="s">
        <v>374</v>
      </c>
      <c r="M245" s="321">
        <v>100</v>
      </c>
      <c r="N245" s="321" t="s">
        <v>355</v>
      </c>
      <c r="O245" s="321">
        <f>_xlfn.XLOOKUP(N245,'DO NOT TOUCH - INPUT'!D:D,'DO NOT TOUCH - INPUT'!E:E,"")</f>
        <v>2</v>
      </c>
      <c r="P245" s="321">
        <f>'STEP4 - Financing Mechanisms'!N100</f>
        <v>100</v>
      </c>
      <c r="Q245" s="374">
        <f t="shared" si="30"/>
        <v>200</v>
      </c>
    </row>
    <row r="246" spans="2:17" ht="80.25" customHeight="1">
      <c r="B246" s="590"/>
      <c r="C246" s="579"/>
      <c r="D246" s="321" t="s">
        <v>346</v>
      </c>
      <c r="E246" s="321" t="s">
        <v>800</v>
      </c>
      <c r="F246" s="321" t="s">
        <v>801</v>
      </c>
      <c r="G246" s="321" t="s">
        <v>802</v>
      </c>
      <c r="H246" s="321" t="s">
        <v>350</v>
      </c>
      <c r="I246" s="321" t="s">
        <v>351</v>
      </c>
      <c r="J246" s="321" t="s">
        <v>352</v>
      </c>
      <c r="K246" s="321" t="s">
        <v>353</v>
      </c>
      <c r="L246" s="321" t="s">
        <v>374</v>
      </c>
      <c r="M246" s="321">
        <v>100</v>
      </c>
      <c r="N246" s="321" t="s">
        <v>412</v>
      </c>
      <c r="O246" s="321">
        <f>_xlfn.XLOOKUP(N246,'DO NOT TOUCH - INPUT'!D:D,'DO NOT TOUCH - INPUT'!E:E,"")</f>
        <v>3</v>
      </c>
      <c r="P246" s="321">
        <f>'STEP4 - Financing Mechanisms'!I100</f>
        <v>100</v>
      </c>
      <c r="Q246" s="374">
        <f>O246*P246</f>
        <v>300</v>
      </c>
    </row>
    <row r="247" spans="2:17" ht="80.25" customHeight="1">
      <c r="B247" s="590"/>
      <c r="C247" s="592"/>
      <c r="D247" s="592"/>
      <c r="E247" s="592"/>
      <c r="F247" s="592"/>
      <c r="G247" s="592"/>
      <c r="H247" s="592"/>
      <c r="I247" s="592"/>
      <c r="J247" s="592"/>
      <c r="K247" s="592"/>
      <c r="L247" s="592"/>
      <c r="M247" s="592"/>
      <c r="N247" s="592"/>
      <c r="O247" s="592"/>
      <c r="P247" s="582">
        <f>IFERROR(SUM(Q242:Q246)/(SUM(O242:O246)*100),"Not Eligible")</f>
        <v>1</v>
      </c>
      <c r="Q247" s="583"/>
    </row>
    <row r="248" spans="2:17" ht="80.25" customHeight="1">
      <c r="B248" s="590"/>
      <c r="C248" s="579" t="s">
        <v>803</v>
      </c>
      <c r="D248" s="321" t="s">
        <v>469</v>
      </c>
      <c r="E248" s="321" t="s">
        <v>804</v>
      </c>
      <c r="F248" s="321" t="s">
        <v>805</v>
      </c>
      <c r="G248" s="321" t="s">
        <v>806</v>
      </c>
      <c r="H248" s="329" t="s">
        <v>342</v>
      </c>
      <c r="I248" s="329"/>
      <c r="J248" s="329" t="s">
        <v>343</v>
      </c>
      <c r="K248" s="329"/>
      <c r="L248" s="329" t="s">
        <v>344</v>
      </c>
      <c r="M248" s="321">
        <v>100</v>
      </c>
      <c r="N248" s="321" t="s">
        <v>345</v>
      </c>
      <c r="O248" s="321">
        <f>_xlfn.XLOOKUP(N248,'DO NOT TOUCH - INPUT'!D:D,'DO NOT TOUCH - INPUT'!E:E,"")</f>
        <v>0</v>
      </c>
      <c r="P248" s="321">
        <f>IF('STEP4 - Financing Mechanisms'!D101="No","NO",0)</f>
        <v>0</v>
      </c>
      <c r="Q248" s="374">
        <f>O248*P248</f>
        <v>0</v>
      </c>
    </row>
    <row r="249" spans="2:17" ht="80.25" customHeight="1">
      <c r="B249" s="590"/>
      <c r="C249" s="579"/>
      <c r="D249" s="321" t="s">
        <v>346</v>
      </c>
      <c r="E249" s="321" t="s">
        <v>807</v>
      </c>
      <c r="F249" s="321" t="s">
        <v>808</v>
      </c>
      <c r="G249" s="321" t="s">
        <v>809</v>
      </c>
      <c r="H249" s="321" t="s">
        <v>350</v>
      </c>
      <c r="I249" s="321" t="s">
        <v>351</v>
      </c>
      <c r="J249" s="321" t="s">
        <v>352</v>
      </c>
      <c r="K249" s="321" t="s">
        <v>353</v>
      </c>
      <c r="L249" s="321" t="s">
        <v>374</v>
      </c>
      <c r="M249" s="321">
        <v>100</v>
      </c>
      <c r="N249" s="321" t="s">
        <v>412</v>
      </c>
      <c r="O249" s="321">
        <f>_xlfn.XLOOKUP(N249,'DO NOT TOUCH - INPUT'!D:D,'DO NOT TOUCH - INPUT'!E:E,"")</f>
        <v>3</v>
      </c>
      <c r="P249" s="321">
        <f>'STEP4 - Financing Mechanisms'!I101</f>
        <v>100</v>
      </c>
      <c r="Q249" s="374">
        <f t="shared" ref="Q249:Q252" si="31">O249*P249</f>
        <v>300</v>
      </c>
    </row>
    <row r="250" spans="2:17" ht="80.25" customHeight="1">
      <c r="B250" s="590"/>
      <c r="C250" s="579"/>
      <c r="D250" s="321" t="s">
        <v>362</v>
      </c>
      <c r="E250" s="321" t="s">
        <v>794</v>
      </c>
      <c r="F250" s="321" t="s">
        <v>810</v>
      </c>
      <c r="G250" s="321" t="s">
        <v>811</v>
      </c>
      <c r="H250" s="321" t="s">
        <v>350</v>
      </c>
      <c r="I250" s="321" t="s">
        <v>351</v>
      </c>
      <c r="J250" s="321" t="s">
        <v>352</v>
      </c>
      <c r="K250" s="321" t="s">
        <v>353</v>
      </c>
      <c r="L250" s="321" t="s">
        <v>374</v>
      </c>
      <c r="M250" s="321">
        <v>100</v>
      </c>
      <c r="N250" s="321" t="s">
        <v>355</v>
      </c>
      <c r="O250" s="321">
        <f>_xlfn.XLOOKUP(N250,'DO NOT TOUCH - INPUT'!D:D,'DO NOT TOUCH - INPUT'!E:E,"")</f>
        <v>2</v>
      </c>
      <c r="P250" s="321">
        <f>'STEP4 - Financing Mechanisms'!N101</f>
        <v>100</v>
      </c>
      <c r="Q250" s="374">
        <f t="shared" si="31"/>
        <v>200</v>
      </c>
    </row>
    <row r="251" spans="2:17" ht="80.25" customHeight="1">
      <c r="B251" s="590"/>
      <c r="C251" s="579"/>
      <c r="D251" s="321" t="s">
        <v>362</v>
      </c>
      <c r="E251" s="321" t="s">
        <v>797</v>
      </c>
      <c r="F251" s="321" t="s">
        <v>812</v>
      </c>
      <c r="G251" s="321" t="s">
        <v>813</v>
      </c>
      <c r="H251" s="321" t="s">
        <v>350</v>
      </c>
      <c r="I251" s="321" t="s">
        <v>351</v>
      </c>
      <c r="J251" s="321" t="s">
        <v>352</v>
      </c>
      <c r="K251" s="321" t="s">
        <v>353</v>
      </c>
      <c r="L251" s="321" t="s">
        <v>374</v>
      </c>
      <c r="M251" s="321">
        <v>100</v>
      </c>
      <c r="N251" s="321" t="s">
        <v>355</v>
      </c>
      <c r="O251" s="321">
        <f>_xlfn.XLOOKUP(N251,'DO NOT TOUCH - INPUT'!D:D,'DO NOT TOUCH - INPUT'!E:E,"")</f>
        <v>2</v>
      </c>
      <c r="P251" s="321">
        <f>'STEP4 - Financing Mechanisms'!N102</f>
        <v>100</v>
      </c>
      <c r="Q251" s="374">
        <f t="shared" si="31"/>
        <v>200</v>
      </c>
    </row>
    <row r="252" spans="2:17" ht="80.25" customHeight="1">
      <c r="B252" s="590"/>
      <c r="C252" s="579"/>
      <c r="D252" s="321" t="s">
        <v>346</v>
      </c>
      <c r="E252" s="321" t="s">
        <v>814</v>
      </c>
      <c r="F252" s="321" t="s">
        <v>815</v>
      </c>
      <c r="G252" s="321" t="s">
        <v>816</v>
      </c>
      <c r="H252" s="321" t="s">
        <v>350</v>
      </c>
      <c r="I252" s="321" t="s">
        <v>351</v>
      </c>
      <c r="J252" s="321" t="s">
        <v>352</v>
      </c>
      <c r="K252" s="321" t="s">
        <v>353</v>
      </c>
      <c r="L252" s="321" t="s">
        <v>374</v>
      </c>
      <c r="M252" s="321">
        <v>100</v>
      </c>
      <c r="N252" s="321" t="s">
        <v>355</v>
      </c>
      <c r="O252" s="321">
        <f>_xlfn.XLOOKUP(N252,'DO NOT TOUCH - INPUT'!D:D,'DO NOT TOUCH - INPUT'!E:E,"")</f>
        <v>2</v>
      </c>
      <c r="P252" s="321">
        <f>'STEP4 - Financing Mechanisms'!I102</f>
        <v>100</v>
      </c>
      <c r="Q252" s="374">
        <f t="shared" si="31"/>
        <v>200</v>
      </c>
    </row>
    <row r="253" spans="2:17" ht="80.25" customHeight="1">
      <c r="B253" s="590"/>
      <c r="C253" s="592"/>
      <c r="D253" s="592"/>
      <c r="E253" s="592"/>
      <c r="F253" s="592"/>
      <c r="G253" s="592"/>
      <c r="H253" s="592"/>
      <c r="I253" s="592"/>
      <c r="J253" s="592"/>
      <c r="K253" s="592"/>
      <c r="L253" s="592"/>
      <c r="M253" s="592"/>
      <c r="N253" s="592"/>
      <c r="O253" s="592"/>
      <c r="P253" s="582">
        <f>IFERROR(SUM(Q248:Q252)/(SUM(O248:O252)*100),"Not Eligible")</f>
        <v>1</v>
      </c>
      <c r="Q253" s="583"/>
    </row>
    <row r="254" spans="2:17" ht="80.25" customHeight="1">
      <c r="B254" s="590"/>
      <c r="C254" s="579" t="s">
        <v>817</v>
      </c>
      <c r="D254" s="321" t="s">
        <v>469</v>
      </c>
      <c r="E254" s="321" t="s">
        <v>818</v>
      </c>
      <c r="F254" s="321" t="s">
        <v>819</v>
      </c>
      <c r="G254" s="321" t="s">
        <v>820</v>
      </c>
      <c r="H254" s="329" t="s">
        <v>342</v>
      </c>
      <c r="I254" s="329"/>
      <c r="J254" s="329" t="s">
        <v>343</v>
      </c>
      <c r="K254" s="329"/>
      <c r="L254" s="329" t="s">
        <v>344</v>
      </c>
      <c r="M254" s="321">
        <v>100</v>
      </c>
      <c r="N254" s="321" t="s">
        <v>345</v>
      </c>
      <c r="O254" s="321">
        <f>_xlfn.XLOOKUP(N254,'DO NOT TOUCH - INPUT'!D:D,'DO NOT TOUCH - INPUT'!E:E,"")</f>
        <v>0</v>
      </c>
      <c r="P254" s="321">
        <f>IF('STEP4 - Financing Mechanisms'!D103="No","NO",0)</f>
        <v>0</v>
      </c>
      <c r="Q254" s="374">
        <f>O254*P254</f>
        <v>0</v>
      </c>
    </row>
    <row r="255" spans="2:17" ht="80.25" customHeight="1">
      <c r="B255" s="590"/>
      <c r="C255" s="579"/>
      <c r="D255" s="321" t="s">
        <v>346</v>
      </c>
      <c r="E255" s="321" t="s">
        <v>821</v>
      </c>
      <c r="F255" s="321" t="s">
        <v>822</v>
      </c>
      <c r="G255" s="321" t="s">
        <v>823</v>
      </c>
      <c r="H255" s="321" t="s">
        <v>350</v>
      </c>
      <c r="I255" s="321" t="s">
        <v>351</v>
      </c>
      <c r="J255" s="321" t="s">
        <v>352</v>
      </c>
      <c r="K255" s="321" t="s">
        <v>353</v>
      </c>
      <c r="L255" s="321" t="s">
        <v>374</v>
      </c>
      <c r="M255" s="321">
        <v>100</v>
      </c>
      <c r="N255" s="321" t="s">
        <v>355</v>
      </c>
      <c r="O255" s="321">
        <f>_xlfn.XLOOKUP(N255,'DO NOT TOUCH - INPUT'!D:D,'DO NOT TOUCH - INPUT'!E:E,"")</f>
        <v>2</v>
      </c>
      <c r="P255" s="321">
        <f>'STEP4 - Financing Mechanisms'!I103</f>
        <v>100</v>
      </c>
      <c r="Q255" s="374">
        <f t="shared" ref="Q255:Q258" si="32">O255*P255</f>
        <v>200</v>
      </c>
    </row>
    <row r="256" spans="2:17" ht="80.25" customHeight="1">
      <c r="B256" s="590"/>
      <c r="C256" s="579"/>
      <c r="D256" s="321" t="s">
        <v>362</v>
      </c>
      <c r="E256" s="321" t="s">
        <v>794</v>
      </c>
      <c r="F256" s="321" t="s">
        <v>824</v>
      </c>
      <c r="G256" s="321" t="s">
        <v>825</v>
      </c>
      <c r="H256" s="321" t="s">
        <v>350</v>
      </c>
      <c r="I256" s="321" t="s">
        <v>351</v>
      </c>
      <c r="J256" s="321" t="s">
        <v>352</v>
      </c>
      <c r="K256" s="321" t="s">
        <v>353</v>
      </c>
      <c r="L256" s="321" t="s">
        <v>374</v>
      </c>
      <c r="M256" s="321">
        <v>100</v>
      </c>
      <c r="N256" s="321" t="s">
        <v>412</v>
      </c>
      <c r="O256" s="321">
        <f>_xlfn.XLOOKUP(N256,'DO NOT TOUCH - INPUT'!D:D,'DO NOT TOUCH - INPUT'!E:E,"")</f>
        <v>3</v>
      </c>
      <c r="P256" s="321">
        <f>'STEP4 - Financing Mechanisms'!N103</f>
        <v>100</v>
      </c>
      <c r="Q256" s="374">
        <f t="shared" si="32"/>
        <v>300</v>
      </c>
    </row>
    <row r="257" spans="2:17" ht="80.25" customHeight="1">
      <c r="B257" s="590"/>
      <c r="C257" s="579"/>
      <c r="D257" s="321" t="s">
        <v>362</v>
      </c>
      <c r="E257" s="321" t="s">
        <v>797</v>
      </c>
      <c r="F257" s="321" t="s">
        <v>826</v>
      </c>
      <c r="G257" s="321" t="s">
        <v>827</v>
      </c>
      <c r="H257" s="321" t="s">
        <v>350</v>
      </c>
      <c r="I257" s="321" t="s">
        <v>351</v>
      </c>
      <c r="J257" s="321" t="s">
        <v>352</v>
      </c>
      <c r="K257" s="321" t="s">
        <v>353</v>
      </c>
      <c r="L257" s="321" t="s">
        <v>374</v>
      </c>
      <c r="M257" s="321">
        <v>100</v>
      </c>
      <c r="N257" s="321" t="s">
        <v>355</v>
      </c>
      <c r="O257" s="321">
        <f>_xlfn.XLOOKUP(N257,'DO NOT TOUCH - INPUT'!D:D,'DO NOT TOUCH - INPUT'!E:E,"")</f>
        <v>2</v>
      </c>
      <c r="P257" s="321">
        <f>'STEP4 - Financing Mechanisms'!N104</f>
        <v>100</v>
      </c>
      <c r="Q257" s="374">
        <f t="shared" si="32"/>
        <v>200</v>
      </c>
    </row>
    <row r="258" spans="2:17" ht="80.25" customHeight="1">
      <c r="B258" s="590"/>
      <c r="C258" s="579"/>
      <c r="D258" s="321" t="s">
        <v>458</v>
      </c>
      <c r="E258" s="321" t="s">
        <v>828</v>
      </c>
      <c r="F258" s="321" t="s">
        <v>829</v>
      </c>
      <c r="G258" s="321" t="s">
        <v>830</v>
      </c>
      <c r="H258" s="321" t="s">
        <v>350</v>
      </c>
      <c r="I258" s="321" t="s">
        <v>351</v>
      </c>
      <c r="J258" s="321" t="s">
        <v>352</v>
      </c>
      <c r="K258" s="321" t="s">
        <v>353</v>
      </c>
      <c r="L258" s="321" t="s">
        <v>374</v>
      </c>
      <c r="M258" s="321">
        <v>100</v>
      </c>
      <c r="N258" s="321" t="s">
        <v>355</v>
      </c>
      <c r="O258" s="321">
        <f>_xlfn.XLOOKUP(N258,'DO NOT TOUCH - INPUT'!D:D,'DO NOT TOUCH - INPUT'!E:E,"")</f>
        <v>2</v>
      </c>
      <c r="P258" s="321">
        <f>'STEP4 - Financing Mechanisms'!N105</f>
        <v>100</v>
      </c>
      <c r="Q258" s="374">
        <f t="shared" si="32"/>
        <v>200</v>
      </c>
    </row>
    <row r="259" spans="2:17" ht="80.25" customHeight="1">
      <c r="B259" s="590"/>
      <c r="C259" s="592"/>
      <c r="D259" s="592"/>
      <c r="E259" s="592"/>
      <c r="F259" s="592"/>
      <c r="G259" s="592"/>
      <c r="H259" s="592"/>
      <c r="I259" s="592"/>
      <c r="J259" s="592"/>
      <c r="K259" s="592"/>
      <c r="L259" s="592"/>
      <c r="M259" s="592"/>
      <c r="N259" s="592"/>
      <c r="O259" s="592"/>
      <c r="P259" s="582">
        <f>IFERROR(SUM(Q254:Q258)/(SUM(O254:O258)*100),"Not Eligible")</f>
        <v>1</v>
      </c>
      <c r="Q259" s="583"/>
    </row>
    <row r="260" spans="2:17" ht="80.25" customHeight="1">
      <c r="B260" s="599" t="s">
        <v>831</v>
      </c>
      <c r="C260" s="579" t="s">
        <v>832</v>
      </c>
      <c r="D260" s="321" t="s">
        <v>469</v>
      </c>
      <c r="E260" s="321" t="s">
        <v>833</v>
      </c>
      <c r="F260" s="321" t="s">
        <v>834</v>
      </c>
      <c r="G260" s="321" t="s">
        <v>835</v>
      </c>
      <c r="H260" s="329" t="s">
        <v>342</v>
      </c>
      <c r="I260" s="329"/>
      <c r="J260" s="329" t="s">
        <v>343</v>
      </c>
      <c r="K260" s="329"/>
      <c r="L260" s="329" t="s">
        <v>344</v>
      </c>
      <c r="M260" s="321">
        <v>100</v>
      </c>
      <c r="N260" s="321" t="s">
        <v>345</v>
      </c>
      <c r="O260" s="321">
        <f>_xlfn.XLOOKUP(N260,'DO NOT TOUCH - INPUT'!D:D,'DO NOT TOUCH - INPUT'!E:E,"")</f>
        <v>0</v>
      </c>
      <c r="P260" s="321">
        <f>IF('STEP4 - Financing Mechanisms'!D106="No","NO",0)</f>
        <v>0</v>
      </c>
      <c r="Q260" s="374">
        <f>O260*P260</f>
        <v>0</v>
      </c>
    </row>
    <row r="261" spans="2:17" ht="80.25" customHeight="1">
      <c r="B261" s="600"/>
      <c r="C261" s="579"/>
      <c r="D261" s="321" t="s">
        <v>346</v>
      </c>
      <c r="E261" s="321" t="s">
        <v>836</v>
      </c>
      <c r="F261" s="321" t="s">
        <v>837</v>
      </c>
      <c r="G261" s="321" t="s">
        <v>838</v>
      </c>
      <c r="H261" s="321" t="s">
        <v>350</v>
      </c>
      <c r="I261" s="321" t="s">
        <v>351</v>
      </c>
      <c r="J261" s="321" t="s">
        <v>352</v>
      </c>
      <c r="K261" s="321" t="s">
        <v>353</v>
      </c>
      <c r="L261" s="321" t="s">
        <v>374</v>
      </c>
      <c r="M261" s="321">
        <v>100</v>
      </c>
      <c r="N261" s="321" t="s">
        <v>355</v>
      </c>
      <c r="O261" s="321">
        <f>_xlfn.XLOOKUP(N261,'DO NOT TOUCH - INPUT'!D:D,'DO NOT TOUCH - INPUT'!E:E,"")</f>
        <v>2</v>
      </c>
      <c r="P261" s="321">
        <f>'STEP4 - Financing Mechanisms'!I106</f>
        <v>100</v>
      </c>
      <c r="Q261" s="374">
        <f t="shared" ref="Q261:Q265" si="33">O261*P261</f>
        <v>200</v>
      </c>
    </row>
    <row r="262" spans="2:17" ht="80.25" customHeight="1">
      <c r="B262" s="600"/>
      <c r="C262" s="579"/>
      <c r="D262" s="321" t="s">
        <v>346</v>
      </c>
      <c r="E262" s="321" t="s">
        <v>839</v>
      </c>
      <c r="F262" s="321" t="s">
        <v>840</v>
      </c>
      <c r="G262" s="321" t="s">
        <v>841</v>
      </c>
      <c r="H262" s="321" t="s">
        <v>350</v>
      </c>
      <c r="I262" s="321" t="s">
        <v>351</v>
      </c>
      <c r="J262" s="321" t="s">
        <v>352</v>
      </c>
      <c r="K262" s="321" t="s">
        <v>353</v>
      </c>
      <c r="L262" s="321" t="s">
        <v>374</v>
      </c>
      <c r="M262" s="321">
        <v>100</v>
      </c>
      <c r="N262" s="321" t="s">
        <v>355</v>
      </c>
      <c r="O262" s="321">
        <f>_xlfn.XLOOKUP(N262,'DO NOT TOUCH - INPUT'!D:D,'DO NOT TOUCH - INPUT'!E:E,"")</f>
        <v>2</v>
      </c>
      <c r="P262" s="321">
        <f>'STEP4 - Financing Mechanisms'!I107</f>
        <v>100</v>
      </c>
      <c r="Q262" s="374">
        <f t="shared" si="33"/>
        <v>200</v>
      </c>
    </row>
    <row r="263" spans="2:17" ht="80.25" customHeight="1">
      <c r="B263" s="600"/>
      <c r="C263" s="579"/>
      <c r="D263" s="321" t="s">
        <v>362</v>
      </c>
      <c r="E263" s="321" t="s">
        <v>794</v>
      </c>
      <c r="F263" s="321" t="s">
        <v>842</v>
      </c>
      <c r="G263" s="321" t="s">
        <v>843</v>
      </c>
      <c r="H263" s="321" t="s">
        <v>350</v>
      </c>
      <c r="I263" s="321" t="s">
        <v>351</v>
      </c>
      <c r="J263" s="321" t="s">
        <v>352</v>
      </c>
      <c r="K263" s="321" t="s">
        <v>353</v>
      </c>
      <c r="L263" s="321" t="s">
        <v>374</v>
      </c>
      <c r="M263" s="321">
        <v>100</v>
      </c>
      <c r="N263" s="321" t="s">
        <v>355</v>
      </c>
      <c r="O263" s="321">
        <f>_xlfn.XLOOKUP(N263,'DO NOT TOUCH - INPUT'!D:D,'DO NOT TOUCH - INPUT'!E:E,"")</f>
        <v>2</v>
      </c>
      <c r="P263" s="321">
        <f>'STEP4 - Financing Mechanisms'!N106</f>
        <v>100</v>
      </c>
      <c r="Q263" s="374">
        <f t="shared" si="33"/>
        <v>200</v>
      </c>
    </row>
    <row r="264" spans="2:17" ht="80.25" customHeight="1">
      <c r="B264" s="600"/>
      <c r="C264" s="579"/>
      <c r="D264" s="321" t="s">
        <v>362</v>
      </c>
      <c r="E264" s="321" t="s">
        <v>797</v>
      </c>
      <c r="F264" s="321" t="s">
        <v>844</v>
      </c>
      <c r="G264" s="321" t="s">
        <v>845</v>
      </c>
      <c r="H264" s="321" t="s">
        <v>350</v>
      </c>
      <c r="I264" s="321" t="s">
        <v>351</v>
      </c>
      <c r="J264" s="321" t="s">
        <v>352</v>
      </c>
      <c r="K264" s="321" t="s">
        <v>353</v>
      </c>
      <c r="L264" s="321" t="s">
        <v>374</v>
      </c>
      <c r="M264" s="321">
        <v>100</v>
      </c>
      <c r="N264" s="321" t="s">
        <v>355</v>
      </c>
      <c r="O264" s="321">
        <f>_xlfn.XLOOKUP(N264,'DO NOT TOUCH - INPUT'!D:D,'DO NOT TOUCH - INPUT'!E:E,"")</f>
        <v>2</v>
      </c>
      <c r="P264" s="321">
        <f>'STEP4 - Financing Mechanisms'!N107</f>
        <v>100</v>
      </c>
      <c r="Q264" s="374">
        <f t="shared" si="33"/>
        <v>200</v>
      </c>
    </row>
    <row r="265" spans="2:17" ht="80.25" customHeight="1">
      <c r="B265" s="600"/>
      <c r="C265" s="579"/>
      <c r="D265" s="321" t="s">
        <v>346</v>
      </c>
      <c r="E265" s="321" t="s">
        <v>846</v>
      </c>
      <c r="F265" s="321" t="s">
        <v>847</v>
      </c>
      <c r="G265" s="321" t="s">
        <v>848</v>
      </c>
      <c r="H265" s="321" t="s">
        <v>350</v>
      </c>
      <c r="I265" s="321" t="s">
        <v>351</v>
      </c>
      <c r="J265" s="321" t="s">
        <v>352</v>
      </c>
      <c r="K265" s="321" t="s">
        <v>353</v>
      </c>
      <c r="L265" s="321" t="s">
        <v>374</v>
      </c>
      <c r="M265" s="321">
        <v>100</v>
      </c>
      <c r="N265" s="321" t="s">
        <v>412</v>
      </c>
      <c r="O265" s="321">
        <f>_xlfn.XLOOKUP(N265,'DO NOT TOUCH - INPUT'!D:D,'DO NOT TOUCH - INPUT'!E:E,"")</f>
        <v>3</v>
      </c>
      <c r="P265" s="321">
        <f>'STEP4 - Financing Mechanisms'!I108</f>
        <v>100</v>
      </c>
      <c r="Q265" s="374">
        <f t="shared" si="33"/>
        <v>300</v>
      </c>
    </row>
    <row r="266" spans="2:17" ht="80.25" customHeight="1">
      <c r="B266" s="600"/>
      <c r="C266" s="593"/>
      <c r="D266" s="594"/>
      <c r="E266" s="594"/>
      <c r="F266" s="594"/>
      <c r="G266" s="594"/>
      <c r="H266" s="594"/>
      <c r="I266" s="594"/>
      <c r="J266" s="594"/>
      <c r="K266" s="594"/>
      <c r="L266" s="594"/>
      <c r="M266" s="594"/>
      <c r="N266" s="594"/>
      <c r="O266" s="595"/>
      <c r="P266" s="582">
        <f>IFERROR(SUM(Q260:Q265)/(SUM(O260:O265)*100),"Not Eligible")</f>
        <v>1</v>
      </c>
      <c r="Q266" s="583"/>
    </row>
    <row r="267" spans="2:17" ht="80.25" customHeight="1">
      <c r="B267" s="600"/>
      <c r="C267" s="579" t="s">
        <v>849</v>
      </c>
      <c r="D267" s="321" t="s">
        <v>469</v>
      </c>
      <c r="E267" s="321" t="s">
        <v>850</v>
      </c>
      <c r="F267" s="321" t="s">
        <v>851</v>
      </c>
      <c r="G267" s="321" t="s">
        <v>852</v>
      </c>
      <c r="H267" s="329" t="s">
        <v>342</v>
      </c>
      <c r="I267" s="329"/>
      <c r="J267" s="329" t="s">
        <v>343</v>
      </c>
      <c r="K267" s="329"/>
      <c r="L267" s="329" t="s">
        <v>344</v>
      </c>
      <c r="M267" s="321">
        <v>100</v>
      </c>
      <c r="N267" s="321" t="s">
        <v>345</v>
      </c>
      <c r="O267" s="321">
        <f>_xlfn.XLOOKUP(N267,'DO NOT TOUCH - INPUT'!D:D,'DO NOT TOUCH - INPUT'!E:E,"")</f>
        <v>0</v>
      </c>
      <c r="P267" s="321">
        <f>IF('STEP4 - Financing Mechanisms'!D109="No","NO",0)</f>
        <v>0</v>
      </c>
      <c r="Q267" s="374">
        <f>O267*P267</f>
        <v>0</v>
      </c>
    </row>
    <row r="268" spans="2:17" ht="80.25" customHeight="1">
      <c r="B268" s="600"/>
      <c r="C268" s="579"/>
      <c r="D268" s="321" t="s">
        <v>346</v>
      </c>
      <c r="E268" s="321" t="s">
        <v>853</v>
      </c>
      <c r="F268" s="321" t="s">
        <v>854</v>
      </c>
      <c r="G268" s="321" t="s">
        <v>855</v>
      </c>
      <c r="H268" s="321" t="s">
        <v>350</v>
      </c>
      <c r="I268" s="321" t="s">
        <v>351</v>
      </c>
      <c r="J268" s="321" t="s">
        <v>352</v>
      </c>
      <c r="K268" s="321" t="s">
        <v>353</v>
      </c>
      <c r="L268" s="321" t="s">
        <v>374</v>
      </c>
      <c r="M268" s="321">
        <v>100</v>
      </c>
      <c r="N268" s="321" t="s">
        <v>412</v>
      </c>
      <c r="O268" s="321">
        <f>_xlfn.XLOOKUP(N268,'DO NOT TOUCH - INPUT'!D:D,'DO NOT TOUCH - INPUT'!E:E,"")</f>
        <v>3</v>
      </c>
      <c r="P268" s="321">
        <f>'STEP4 - Financing Mechanisms'!I109</f>
        <v>100</v>
      </c>
      <c r="Q268" s="374">
        <f t="shared" ref="Q268:Q271" si="34">O268*P268</f>
        <v>300</v>
      </c>
    </row>
    <row r="269" spans="2:17" ht="80.25" customHeight="1">
      <c r="B269" s="600"/>
      <c r="C269" s="579"/>
      <c r="D269" s="321" t="s">
        <v>346</v>
      </c>
      <c r="E269" s="321" t="s">
        <v>856</v>
      </c>
      <c r="F269" s="321" t="s">
        <v>857</v>
      </c>
      <c r="G269" s="321" t="s">
        <v>858</v>
      </c>
      <c r="H269" s="321" t="s">
        <v>350</v>
      </c>
      <c r="I269" s="321" t="s">
        <v>351</v>
      </c>
      <c r="J269" s="321" t="s">
        <v>352</v>
      </c>
      <c r="K269" s="321" t="s">
        <v>353</v>
      </c>
      <c r="L269" s="321" t="s">
        <v>374</v>
      </c>
      <c r="M269" s="321">
        <v>100</v>
      </c>
      <c r="N269" s="321" t="s">
        <v>412</v>
      </c>
      <c r="O269" s="321">
        <f>_xlfn.XLOOKUP(N269,'DO NOT TOUCH - INPUT'!D:D,'DO NOT TOUCH - INPUT'!E:E,"")</f>
        <v>3</v>
      </c>
      <c r="P269" s="321">
        <f>'STEP4 - Financing Mechanisms'!I110</f>
        <v>100</v>
      </c>
      <c r="Q269" s="374">
        <f t="shared" si="34"/>
        <v>300</v>
      </c>
    </row>
    <row r="270" spans="2:17" ht="80.25" customHeight="1">
      <c r="B270" s="600"/>
      <c r="C270" s="579"/>
      <c r="D270" s="321" t="s">
        <v>362</v>
      </c>
      <c r="E270" s="321" t="s">
        <v>794</v>
      </c>
      <c r="F270" s="321" t="s">
        <v>859</v>
      </c>
      <c r="G270" s="321" t="s">
        <v>860</v>
      </c>
      <c r="H270" s="321" t="s">
        <v>350</v>
      </c>
      <c r="I270" s="321" t="s">
        <v>351</v>
      </c>
      <c r="J270" s="321" t="s">
        <v>352</v>
      </c>
      <c r="K270" s="321" t="s">
        <v>353</v>
      </c>
      <c r="L270" s="321" t="s">
        <v>374</v>
      </c>
      <c r="M270" s="321">
        <v>100</v>
      </c>
      <c r="N270" s="321" t="s">
        <v>355</v>
      </c>
      <c r="O270" s="321">
        <f>_xlfn.XLOOKUP(N270,'DO NOT TOUCH - INPUT'!D:D,'DO NOT TOUCH - INPUT'!E:E,"")</f>
        <v>2</v>
      </c>
      <c r="P270" s="321">
        <f>'STEP4 - Financing Mechanisms'!N109</f>
        <v>100</v>
      </c>
      <c r="Q270" s="374">
        <f t="shared" si="34"/>
        <v>200</v>
      </c>
    </row>
    <row r="271" spans="2:17" ht="80.25" customHeight="1">
      <c r="B271" s="600"/>
      <c r="C271" s="579"/>
      <c r="D271" s="321" t="s">
        <v>346</v>
      </c>
      <c r="E271" s="321" t="s">
        <v>861</v>
      </c>
      <c r="F271" s="321" t="s">
        <v>862</v>
      </c>
      <c r="G271" s="321" t="s">
        <v>863</v>
      </c>
      <c r="H271" s="321" t="s">
        <v>350</v>
      </c>
      <c r="I271" s="321" t="s">
        <v>351</v>
      </c>
      <c r="J271" s="321" t="s">
        <v>352</v>
      </c>
      <c r="K271" s="321" t="s">
        <v>353</v>
      </c>
      <c r="L271" s="321" t="s">
        <v>374</v>
      </c>
      <c r="M271" s="321">
        <v>100</v>
      </c>
      <c r="N271" s="321" t="s">
        <v>355</v>
      </c>
      <c r="O271" s="321">
        <f>_xlfn.XLOOKUP(N271,'DO NOT TOUCH - INPUT'!D:D,'DO NOT TOUCH - INPUT'!E:E,"")</f>
        <v>2</v>
      </c>
      <c r="P271" s="321">
        <f>'STEP4 - Financing Mechanisms'!I111</f>
        <v>100</v>
      </c>
      <c r="Q271" s="374">
        <f t="shared" si="34"/>
        <v>200</v>
      </c>
    </row>
    <row r="272" spans="2:17" ht="80.25" customHeight="1">
      <c r="B272" s="600"/>
      <c r="C272" s="593"/>
      <c r="D272" s="594"/>
      <c r="E272" s="594"/>
      <c r="F272" s="594"/>
      <c r="G272" s="594"/>
      <c r="H272" s="594"/>
      <c r="I272" s="594"/>
      <c r="J272" s="594"/>
      <c r="K272" s="594"/>
      <c r="L272" s="594"/>
      <c r="M272" s="594"/>
      <c r="N272" s="594"/>
      <c r="O272" s="595"/>
      <c r="P272" s="582">
        <f>IFERROR(SUM(Q267:Q271)/(SUM(O267:O271)*100),"Not Eligible")</f>
        <v>1</v>
      </c>
      <c r="Q272" s="583"/>
    </row>
    <row r="273" spans="2:17" ht="80.25" customHeight="1">
      <c r="B273" s="600"/>
      <c r="C273" s="579" t="s">
        <v>864</v>
      </c>
      <c r="D273" s="321" t="s">
        <v>469</v>
      </c>
      <c r="E273" s="321" t="s">
        <v>865</v>
      </c>
      <c r="F273" s="321" t="s">
        <v>866</v>
      </c>
      <c r="G273" s="321" t="s">
        <v>867</v>
      </c>
      <c r="H273" s="329" t="s">
        <v>342</v>
      </c>
      <c r="I273" s="329"/>
      <c r="J273" s="329" t="s">
        <v>343</v>
      </c>
      <c r="K273" s="329"/>
      <c r="L273" s="329" t="s">
        <v>344</v>
      </c>
      <c r="M273" s="321">
        <v>100</v>
      </c>
      <c r="N273" s="321" t="s">
        <v>345</v>
      </c>
      <c r="O273" s="321">
        <f>_xlfn.XLOOKUP(N273,'DO NOT TOUCH - INPUT'!D:D,'DO NOT TOUCH - INPUT'!E:E,"")</f>
        <v>0</v>
      </c>
      <c r="P273" s="321">
        <f>IF('STEP4 - Financing Mechanisms'!D112="No","NO",0)</f>
        <v>0</v>
      </c>
      <c r="Q273" s="374">
        <f>O273*P273</f>
        <v>0</v>
      </c>
    </row>
    <row r="274" spans="2:17" ht="80.25" customHeight="1">
      <c r="B274" s="600"/>
      <c r="C274" s="579"/>
      <c r="D274" s="321" t="s">
        <v>346</v>
      </c>
      <c r="E274" s="321" t="s">
        <v>868</v>
      </c>
      <c r="F274" s="321" t="s">
        <v>869</v>
      </c>
      <c r="G274" s="321" t="s">
        <v>870</v>
      </c>
      <c r="H274" s="321" t="s">
        <v>350</v>
      </c>
      <c r="I274" s="321" t="s">
        <v>351</v>
      </c>
      <c r="J274" s="321" t="s">
        <v>352</v>
      </c>
      <c r="K274" s="321" t="s">
        <v>353</v>
      </c>
      <c r="L274" s="321" t="s">
        <v>374</v>
      </c>
      <c r="M274" s="321">
        <v>100</v>
      </c>
      <c r="N274" s="321" t="s">
        <v>355</v>
      </c>
      <c r="O274" s="321">
        <f>_xlfn.XLOOKUP(N274,'DO NOT TOUCH - INPUT'!D:D,'DO NOT TOUCH - INPUT'!E:E,"")</f>
        <v>2</v>
      </c>
      <c r="P274" s="321">
        <f>'STEP4 - Financing Mechanisms'!I112</f>
        <v>100</v>
      </c>
      <c r="Q274" s="374">
        <f t="shared" ref="Q274:Q277" si="35">O274*P274</f>
        <v>200</v>
      </c>
    </row>
    <row r="275" spans="2:17" ht="80.25" customHeight="1">
      <c r="B275" s="600"/>
      <c r="C275" s="579"/>
      <c r="D275" s="321" t="s">
        <v>346</v>
      </c>
      <c r="E275" s="321" t="s">
        <v>871</v>
      </c>
      <c r="F275" s="321" t="s">
        <v>872</v>
      </c>
      <c r="G275" s="321" t="s">
        <v>873</v>
      </c>
      <c r="H275" s="321" t="s">
        <v>350</v>
      </c>
      <c r="I275" s="321" t="s">
        <v>351</v>
      </c>
      <c r="J275" s="321" t="s">
        <v>352</v>
      </c>
      <c r="K275" s="321" t="s">
        <v>353</v>
      </c>
      <c r="L275" s="321" t="s">
        <v>374</v>
      </c>
      <c r="M275" s="321">
        <v>100</v>
      </c>
      <c r="N275" s="321" t="s">
        <v>355</v>
      </c>
      <c r="O275" s="321">
        <f>_xlfn.XLOOKUP(N275,'DO NOT TOUCH - INPUT'!D:D,'DO NOT TOUCH - INPUT'!E:E,"")</f>
        <v>2</v>
      </c>
      <c r="P275" s="321">
        <f>'STEP4 - Financing Mechanisms'!I113</f>
        <v>100</v>
      </c>
      <c r="Q275" s="374">
        <f t="shared" si="35"/>
        <v>200</v>
      </c>
    </row>
    <row r="276" spans="2:17" ht="80.25" customHeight="1">
      <c r="B276" s="600"/>
      <c r="C276" s="579"/>
      <c r="D276" s="321" t="s">
        <v>362</v>
      </c>
      <c r="E276" s="321" t="s">
        <v>794</v>
      </c>
      <c r="F276" s="321" t="s">
        <v>874</v>
      </c>
      <c r="G276" s="321" t="s">
        <v>875</v>
      </c>
      <c r="H276" s="321" t="s">
        <v>350</v>
      </c>
      <c r="I276" s="321" t="s">
        <v>351</v>
      </c>
      <c r="J276" s="321" t="s">
        <v>352</v>
      </c>
      <c r="K276" s="321" t="s">
        <v>353</v>
      </c>
      <c r="L276" s="321" t="s">
        <v>374</v>
      </c>
      <c r="M276" s="321">
        <v>100</v>
      </c>
      <c r="N276" s="321" t="s">
        <v>355</v>
      </c>
      <c r="O276" s="321">
        <f>_xlfn.XLOOKUP(N276,'DO NOT TOUCH - INPUT'!D:D,'DO NOT TOUCH - INPUT'!E:E,"")</f>
        <v>2</v>
      </c>
      <c r="P276" s="321">
        <f>'STEP4 - Financing Mechanisms'!N112</f>
        <v>100</v>
      </c>
      <c r="Q276" s="374">
        <f t="shared" si="35"/>
        <v>200</v>
      </c>
    </row>
    <row r="277" spans="2:17" ht="80.25" customHeight="1">
      <c r="B277" s="600"/>
      <c r="C277" s="579"/>
      <c r="D277" s="321" t="s">
        <v>346</v>
      </c>
      <c r="E277" s="321" t="s">
        <v>876</v>
      </c>
      <c r="F277" s="321" t="s">
        <v>877</v>
      </c>
      <c r="G277" s="321" t="s">
        <v>878</v>
      </c>
      <c r="H277" s="321" t="s">
        <v>350</v>
      </c>
      <c r="I277" s="321" t="s">
        <v>351</v>
      </c>
      <c r="J277" s="321" t="s">
        <v>352</v>
      </c>
      <c r="K277" s="321" t="s">
        <v>353</v>
      </c>
      <c r="L277" s="321" t="s">
        <v>374</v>
      </c>
      <c r="M277" s="321">
        <v>100</v>
      </c>
      <c r="N277" s="321" t="s">
        <v>355</v>
      </c>
      <c r="O277" s="321">
        <f>_xlfn.XLOOKUP(N277,'DO NOT TOUCH - INPUT'!D:D,'DO NOT TOUCH - INPUT'!E:E,"")</f>
        <v>2</v>
      </c>
      <c r="P277" s="321">
        <f>'STEP4 - Financing Mechanisms'!I114</f>
        <v>100</v>
      </c>
      <c r="Q277" s="374">
        <f t="shared" si="35"/>
        <v>200</v>
      </c>
    </row>
    <row r="278" spans="2:17" ht="80.25" customHeight="1" thickBot="1">
      <c r="B278" s="601"/>
      <c r="C278" s="596"/>
      <c r="D278" s="597"/>
      <c r="E278" s="597"/>
      <c r="F278" s="597"/>
      <c r="G278" s="597"/>
      <c r="H278" s="597"/>
      <c r="I278" s="597"/>
      <c r="J278" s="597"/>
      <c r="K278" s="597"/>
      <c r="L278" s="597"/>
      <c r="M278" s="597"/>
      <c r="N278" s="597"/>
      <c r="O278" s="598"/>
      <c r="P278" s="602">
        <f>IFERROR(SUM(Q273:Q277)/(SUM(O273:O277)*100),"Not Eligible")</f>
        <v>1</v>
      </c>
      <c r="Q278" s="603"/>
    </row>
  </sheetData>
  <mergeCells count="126">
    <mergeCell ref="C278:O278"/>
    <mergeCell ref="B260:B278"/>
    <mergeCell ref="P278:Q278"/>
    <mergeCell ref="P272:Q272"/>
    <mergeCell ref="P266:Q266"/>
    <mergeCell ref="P241:Q241"/>
    <mergeCell ref="P247:Q247"/>
    <mergeCell ref="P253:Q253"/>
    <mergeCell ref="P259:Q259"/>
    <mergeCell ref="C266:O266"/>
    <mergeCell ref="B235:B259"/>
    <mergeCell ref="C241:O241"/>
    <mergeCell ref="C247:O247"/>
    <mergeCell ref="C253:O253"/>
    <mergeCell ref="C259:O259"/>
    <mergeCell ref="C267:C271"/>
    <mergeCell ref="C235:C240"/>
    <mergeCell ref="C248:C252"/>
    <mergeCell ref="C254:C258"/>
    <mergeCell ref="C273:C277"/>
    <mergeCell ref="C260:C265"/>
    <mergeCell ref="B178:B187"/>
    <mergeCell ref="C187:O187"/>
    <mergeCell ref="P187:Q187"/>
    <mergeCell ref="P177:Q177"/>
    <mergeCell ref="P171:Q171"/>
    <mergeCell ref="B142:B177"/>
    <mergeCell ref="C153:O153"/>
    <mergeCell ref="C162:O162"/>
    <mergeCell ref="C272:O272"/>
    <mergeCell ref="C163:C170"/>
    <mergeCell ref="C211:C218"/>
    <mergeCell ref="C220:C226"/>
    <mergeCell ref="C228:C233"/>
    <mergeCell ref="C172:C176"/>
    <mergeCell ref="C178:C183"/>
    <mergeCell ref="C208:C209"/>
    <mergeCell ref="C177:O177"/>
    <mergeCell ref="C171:O171"/>
    <mergeCell ref="B125:B141"/>
    <mergeCell ref="C129:O129"/>
    <mergeCell ref="C135:O135"/>
    <mergeCell ref="C141:O141"/>
    <mergeCell ref="P129:Q129"/>
    <mergeCell ref="P135:Q135"/>
    <mergeCell ref="P141:Q141"/>
    <mergeCell ref="C125:C128"/>
    <mergeCell ref="C234:O234"/>
    <mergeCell ref="B211:B234"/>
    <mergeCell ref="C219:O219"/>
    <mergeCell ref="C227:O227"/>
    <mergeCell ref="P219:Q219"/>
    <mergeCell ref="P227:Q227"/>
    <mergeCell ref="P234:Q234"/>
    <mergeCell ref="P162:Q162"/>
    <mergeCell ref="P153:Q153"/>
    <mergeCell ref="B188:B210"/>
    <mergeCell ref="C194:O194"/>
    <mergeCell ref="C200:O200"/>
    <mergeCell ref="C210:O210"/>
    <mergeCell ref="P194:Q194"/>
    <mergeCell ref="P200:Q200"/>
    <mergeCell ref="P210:Q210"/>
    <mergeCell ref="P109:Q109"/>
    <mergeCell ref="C115:O115"/>
    <mergeCell ref="P115:Q115"/>
    <mergeCell ref="B78:B124"/>
    <mergeCell ref="P124:Q124"/>
    <mergeCell ref="C93:O93"/>
    <mergeCell ref="P93:Q93"/>
    <mergeCell ref="C102:O102"/>
    <mergeCell ref="P102:Q102"/>
    <mergeCell ref="C94:C101"/>
    <mergeCell ref="C103:C108"/>
    <mergeCell ref="C110:C114"/>
    <mergeCell ref="C116:C123"/>
    <mergeCell ref="C85:C90"/>
    <mergeCell ref="C78:C83"/>
    <mergeCell ref="C109:O109"/>
    <mergeCell ref="C84:O84"/>
    <mergeCell ref="C124:O124"/>
    <mergeCell ref="P62:Q62"/>
    <mergeCell ref="P71:Q71"/>
    <mergeCell ref="C42:O42"/>
    <mergeCell ref="P42:Q42"/>
    <mergeCell ref="B8:B28"/>
    <mergeCell ref="C21:O21"/>
    <mergeCell ref="P21:Q21"/>
    <mergeCell ref="C28:O28"/>
    <mergeCell ref="P28:Q28"/>
    <mergeCell ref="B29:B77"/>
    <mergeCell ref="C51:C54"/>
    <mergeCell ref="C14:C20"/>
    <mergeCell ref="C22:C27"/>
    <mergeCell ref="C13:O13"/>
    <mergeCell ref="C29:C34"/>
    <mergeCell ref="C63:C70"/>
    <mergeCell ref="C72:C76"/>
    <mergeCell ref="C56:C61"/>
    <mergeCell ref="C43:C49"/>
    <mergeCell ref="C62:O62"/>
    <mergeCell ref="C71:O71"/>
    <mergeCell ref="V1:AD3"/>
    <mergeCell ref="C242:C246"/>
    <mergeCell ref="C188:C193"/>
    <mergeCell ref="C195:C199"/>
    <mergeCell ref="C201:C207"/>
    <mergeCell ref="C142:C152"/>
    <mergeCell ref="C154:C161"/>
    <mergeCell ref="C50:O50"/>
    <mergeCell ref="C77:O77"/>
    <mergeCell ref="P77:Q77"/>
    <mergeCell ref="P84:Q84"/>
    <mergeCell ref="P50:Q50"/>
    <mergeCell ref="P55:Q55"/>
    <mergeCell ref="C55:O55"/>
    <mergeCell ref="C91:C92"/>
    <mergeCell ref="C136:C140"/>
    <mergeCell ref="C130:C134"/>
    <mergeCell ref="A1:S3"/>
    <mergeCell ref="P13:Q13"/>
    <mergeCell ref="P35:Q35"/>
    <mergeCell ref="C35:O35"/>
    <mergeCell ref="C36:C41"/>
    <mergeCell ref="H5:L6"/>
    <mergeCell ref="C8:C12"/>
  </mergeCells>
  <phoneticPr fontId="11" type="noConversion"/>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E1C9A90-ED3B-1E40-8DAE-44269FC47A58}">
          <x14:formula1>
            <xm:f>'DO NOT TOUCH - INPUT'!$K$3:$K$6</xm:f>
          </x14:formula1>
          <xm:sqref>D78:D83 D8:D12 D72:D76 D14:D20 D22:D27 D29:D34 D36:D41 D51:D54 D43:D49 D56:D61 D63:D70 D85:D92 D94:D101 D103:D108 D110:D114 D116:D123 D125:D128 D130:D134 D136:D140 D142:D152 D154:D161 D163:D170 D172:D176 D178:D186 D188:D193 D195:D199 D201:D209 D228:D233 D211:D218 D273:D277 D235:D240 D242:D246 D248:D252 D254:D258 D260:D265 D267:D271 D220:D226</xm:sqref>
        </x14:dataValidation>
        <x14:dataValidation type="list" allowBlank="1" showInputMessage="1" showErrorMessage="1" xr:uid="{C5724B06-EE94-334B-9560-7B88812BEE10}">
          <x14:formula1>
            <xm:f>'DO NOT TOUCH - INPUT'!$D$3:$D$6</xm:f>
          </x14:formula1>
          <xm:sqref>N14:N20 N8:N12 N22:N27 N29:N34 N36:N41 N43:N49 N51:N54 N78:N83 N72:N76 N56:N61 N63:N70 N85:N92 N94:N101 N103:N108 N110:N114 N116:N123 N125:N128 N130:N134 N136:N140 N142:N152 N154:N161 N163:N170 N172:N176 N178:N186 N188:N193 N195:N199 N201:N209 N228:N233 N211:N218 N220:N226 N235:N240 N242:N246 N248:N252 N254:N258 N260:N265 N267:N271 N273:N277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CA78-D4F9-704C-8C76-8EE00D42B1AD}">
  <dimension ref="A1:L43"/>
  <sheetViews>
    <sheetView zoomScale="43" workbookViewId="0">
      <selection activeCell="B33" sqref="B33:B36"/>
    </sheetView>
  </sheetViews>
  <sheetFormatPr defaultColWidth="11" defaultRowHeight="15.95"/>
  <cols>
    <col min="2" max="2" width="30.125" customWidth="1"/>
    <col min="3" max="3" width="34.125" style="1" customWidth="1"/>
    <col min="4" max="4" width="27.875" customWidth="1"/>
    <col min="5" max="5" width="21.875" customWidth="1"/>
    <col min="6" max="6" width="22.125" customWidth="1"/>
    <col min="7" max="7" width="19.375" customWidth="1"/>
    <col min="8" max="8" width="19.5" customWidth="1"/>
    <col min="9" max="9" width="21.625" customWidth="1"/>
    <col min="10" max="10" width="19.625" customWidth="1"/>
    <col min="11" max="11" width="25.625" customWidth="1"/>
    <col min="12" max="12" width="20.125" customWidth="1"/>
  </cols>
  <sheetData>
    <row r="1" spans="1:12" ht="17.100000000000001" thickBot="1">
      <c r="A1" s="1"/>
      <c r="B1" s="1"/>
      <c r="D1" s="1"/>
      <c r="E1" s="1"/>
      <c r="F1" s="1"/>
      <c r="G1" s="1"/>
      <c r="H1" s="1"/>
      <c r="I1" s="1"/>
      <c r="J1" s="1"/>
      <c r="K1" s="1"/>
      <c r="L1" s="1"/>
    </row>
    <row r="2" spans="1:12" ht="33.950000000000003">
      <c r="A2" s="1"/>
      <c r="B2" s="226" t="s">
        <v>879</v>
      </c>
      <c r="C2" s="234" t="s">
        <v>880</v>
      </c>
      <c r="D2" s="227" t="s">
        <v>881</v>
      </c>
      <c r="E2" s="227" t="s">
        <v>882</v>
      </c>
      <c r="F2" s="228" t="s">
        <v>883</v>
      </c>
      <c r="G2" s="227" t="s">
        <v>884</v>
      </c>
      <c r="H2" s="227" t="s">
        <v>885</v>
      </c>
      <c r="I2" s="227" t="s">
        <v>886</v>
      </c>
      <c r="J2" s="227" t="s">
        <v>885</v>
      </c>
      <c r="K2" s="227" t="s">
        <v>887</v>
      </c>
      <c r="L2" s="229" t="s">
        <v>888</v>
      </c>
    </row>
    <row r="3" spans="1:12" ht="17.100000000000001" customHeight="1">
      <c r="A3" s="1"/>
      <c r="B3" s="606" t="s">
        <v>118</v>
      </c>
      <c r="C3" s="261" t="s">
        <v>337</v>
      </c>
      <c r="D3" s="11" t="s">
        <v>368</v>
      </c>
      <c r="E3" s="11">
        <v>1</v>
      </c>
      <c r="F3" s="11" t="s">
        <v>344</v>
      </c>
      <c r="G3" s="11" t="s">
        <v>350</v>
      </c>
      <c r="H3" s="11">
        <v>0</v>
      </c>
      <c r="I3" s="11" t="s">
        <v>342</v>
      </c>
      <c r="J3" s="11">
        <v>0</v>
      </c>
      <c r="K3" s="11" t="s">
        <v>338</v>
      </c>
      <c r="L3" s="230" t="s">
        <v>342</v>
      </c>
    </row>
    <row r="4" spans="1:12" ht="17.100000000000001" customHeight="1">
      <c r="A4" s="1"/>
      <c r="B4" s="606"/>
      <c r="C4" s="261" t="s">
        <v>369</v>
      </c>
      <c r="D4" s="11" t="s">
        <v>355</v>
      </c>
      <c r="E4" s="11">
        <v>2</v>
      </c>
      <c r="F4" s="11" t="s">
        <v>343</v>
      </c>
      <c r="G4" s="11" t="s">
        <v>351</v>
      </c>
      <c r="H4" s="11">
        <v>25</v>
      </c>
      <c r="I4" s="11" t="s">
        <v>343</v>
      </c>
      <c r="J4" s="11">
        <v>25</v>
      </c>
      <c r="K4" s="225" t="s">
        <v>346</v>
      </c>
      <c r="L4" s="230" t="s">
        <v>343</v>
      </c>
    </row>
    <row r="5" spans="1:12" ht="102">
      <c r="A5" s="1"/>
      <c r="B5" s="606"/>
      <c r="C5" s="261" t="s">
        <v>387</v>
      </c>
      <c r="D5" s="11" t="s">
        <v>412</v>
      </c>
      <c r="E5" s="11">
        <v>3</v>
      </c>
      <c r="F5" s="11" t="s">
        <v>342</v>
      </c>
      <c r="G5" s="11" t="s">
        <v>352</v>
      </c>
      <c r="H5" s="11">
        <v>50</v>
      </c>
      <c r="I5" s="11" t="s">
        <v>359</v>
      </c>
      <c r="J5" s="11">
        <v>50</v>
      </c>
      <c r="K5" s="202" t="s">
        <v>458</v>
      </c>
      <c r="L5" s="230" t="s">
        <v>889</v>
      </c>
    </row>
    <row r="6" spans="1:12" ht="102">
      <c r="A6" s="1"/>
      <c r="B6" s="606" t="s">
        <v>121</v>
      </c>
      <c r="C6" s="261" t="s">
        <v>401</v>
      </c>
      <c r="D6" s="11" t="s">
        <v>345</v>
      </c>
      <c r="E6" s="11">
        <v>0</v>
      </c>
      <c r="F6" s="11"/>
      <c r="G6" s="11" t="s">
        <v>353</v>
      </c>
      <c r="H6" s="11">
        <v>75</v>
      </c>
      <c r="I6" s="11" t="s">
        <v>360</v>
      </c>
      <c r="J6" s="11">
        <v>75</v>
      </c>
      <c r="K6" s="202" t="s">
        <v>890</v>
      </c>
      <c r="L6" s="230" t="s">
        <v>891</v>
      </c>
    </row>
    <row r="7" spans="1:12" ht="86.1" thickBot="1">
      <c r="A7" s="1"/>
      <c r="B7" s="606"/>
      <c r="C7" s="261" t="s">
        <v>417</v>
      </c>
      <c r="D7" s="231"/>
      <c r="E7" s="231"/>
      <c r="F7" s="231"/>
      <c r="G7" s="231" t="s">
        <v>374</v>
      </c>
      <c r="H7" s="231">
        <v>100</v>
      </c>
      <c r="I7" s="231" t="s">
        <v>361</v>
      </c>
      <c r="J7" s="231">
        <v>100</v>
      </c>
      <c r="K7" s="232"/>
      <c r="L7" s="233" t="s">
        <v>344</v>
      </c>
    </row>
    <row r="8" spans="1:12" ht="17.100000000000001">
      <c r="A8" s="1"/>
      <c r="B8" s="606"/>
      <c r="C8" s="261" t="s">
        <v>432</v>
      </c>
      <c r="D8" s="1"/>
      <c r="E8" s="1"/>
      <c r="F8" s="1"/>
      <c r="G8" s="1"/>
      <c r="H8" s="1"/>
      <c r="I8" s="1"/>
      <c r="J8" s="1"/>
      <c r="K8" s="1"/>
      <c r="L8" s="1"/>
    </row>
    <row r="9" spans="1:12" ht="17.100000000000001" customHeight="1">
      <c r="A9" s="1"/>
      <c r="B9" s="606"/>
      <c r="C9" s="261" t="s">
        <v>451</v>
      </c>
      <c r="D9" s="1"/>
      <c r="E9" s="1"/>
      <c r="F9" s="1"/>
      <c r="G9" s="1"/>
      <c r="H9" s="1"/>
      <c r="I9" s="1"/>
      <c r="J9" s="1"/>
      <c r="K9" s="1"/>
      <c r="L9" s="1"/>
    </row>
    <row r="10" spans="1:12" ht="17.100000000000001" customHeight="1">
      <c r="A10" s="1"/>
      <c r="B10" s="606"/>
      <c r="C10" s="261" t="s">
        <v>465</v>
      </c>
      <c r="D10" s="1"/>
      <c r="E10" s="1"/>
      <c r="F10" s="1"/>
      <c r="G10" s="1"/>
      <c r="H10" s="1"/>
      <c r="I10" s="1"/>
      <c r="J10" s="1"/>
      <c r="K10" s="1"/>
      <c r="L10" s="1"/>
    </row>
    <row r="11" spans="1:12" ht="17.100000000000001" customHeight="1">
      <c r="A11" s="1"/>
      <c r="B11" s="606"/>
      <c r="C11" s="261" t="s">
        <v>483</v>
      </c>
      <c r="D11" s="1"/>
      <c r="E11" s="1"/>
      <c r="F11" s="1"/>
      <c r="G11" s="1"/>
      <c r="H11" s="1"/>
      <c r="I11" s="1"/>
      <c r="J11" s="1"/>
      <c r="K11" s="1"/>
      <c r="L11" s="1"/>
    </row>
    <row r="12" spans="1:12" ht="17.100000000000001" customHeight="1">
      <c r="B12" s="606"/>
      <c r="C12" s="261" t="s">
        <v>505</v>
      </c>
    </row>
    <row r="13" spans="1:12" ht="17.100000000000001" customHeight="1">
      <c r="B13" s="604" t="s">
        <v>521</v>
      </c>
      <c r="C13" s="261" t="s">
        <v>522</v>
      </c>
    </row>
    <row r="14" spans="1:12" ht="17.100000000000001" customHeight="1">
      <c r="B14" s="604"/>
      <c r="C14" s="261" t="s">
        <v>544</v>
      </c>
    </row>
    <row r="15" spans="1:12" ht="17.100000000000001">
      <c r="B15" s="604"/>
      <c r="C15" s="261" t="s">
        <v>563</v>
      </c>
    </row>
    <row r="16" spans="1:12" ht="17.100000000000001" customHeight="1">
      <c r="B16" s="604"/>
      <c r="C16" s="261" t="s">
        <v>582</v>
      </c>
    </row>
    <row r="17" spans="2:3" ht="17.100000000000001" customHeight="1">
      <c r="B17" s="604"/>
      <c r="C17" s="261" t="s">
        <v>593</v>
      </c>
    </row>
    <row r="18" spans="2:3" ht="17.100000000000001" customHeight="1">
      <c r="B18" s="604"/>
      <c r="C18" s="261" t="s">
        <v>601</v>
      </c>
    </row>
    <row r="19" spans="2:3" ht="17.100000000000001" customHeight="1">
      <c r="B19" s="606" t="s">
        <v>623</v>
      </c>
      <c r="C19" s="261" t="s">
        <v>624</v>
      </c>
    </row>
    <row r="20" spans="2:3" ht="17.100000000000001" customHeight="1">
      <c r="B20" s="606"/>
      <c r="C20" s="261" t="s">
        <v>633</v>
      </c>
    </row>
    <row r="21" spans="2:3" ht="17.100000000000001" customHeight="1">
      <c r="B21" s="606"/>
      <c r="C21" s="261" t="s">
        <v>641</v>
      </c>
    </row>
    <row r="22" spans="2:3" ht="17.100000000000001" customHeight="1">
      <c r="B22" s="606" t="s">
        <v>651</v>
      </c>
      <c r="C22" s="261" t="s">
        <v>652</v>
      </c>
    </row>
    <row r="23" spans="2:3" ht="17.100000000000001" customHeight="1">
      <c r="B23" s="606"/>
      <c r="C23" s="261" t="s">
        <v>670</v>
      </c>
    </row>
    <row r="24" spans="2:3" ht="17.100000000000001">
      <c r="B24" s="606"/>
      <c r="C24" s="261" t="s">
        <v>892</v>
      </c>
    </row>
    <row r="25" spans="2:3" ht="17.100000000000001" customHeight="1">
      <c r="B25" s="606"/>
      <c r="C25" s="261" t="s">
        <v>682</v>
      </c>
    </row>
    <row r="26" spans="2:3" ht="17.100000000000001" customHeight="1">
      <c r="B26" s="604" t="s">
        <v>745</v>
      </c>
      <c r="C26" s="261" t="s">
        <v>746</v>
      </c>
    </row>
    <row r="27" spans="2:3" ht="17.100000000000001" customHeight="1">
      <c r="B27" s="604"/>
      <c r="C27" s="261" t="s">
        <v>757</v>
      </c>
    </row>
    <row r="28" spans="2:3" ht="17.100000000000001" customHeight="1">
      <c r="B28" s="604"/>
      <c r="C28" s="261" t="s">
        <v>765</v>
      </c>
    </row>
    <row r="29" spans="2:3" ht="17.100000000000001" customHeight="1">
      <c r="B29" s="604" t="s">
        <v>129</v>
      </c>
      <c r="C29" s="261" t="s">
        <v>686</v>
      </c>
    </row>
    <row r="30" spans="2:3" ht="17.100000000000001" customHeight="1">
      <c r="B30" s="604"/>
      <c r="C30" s="261" t="s">
        <v>893</v>
      </c>
    </row>
    <row r="31" spans="2:3" ht="17.100000000000001" customHeight="1">
      <c r="B31" s="604"/>
      <c r="C31" s="261" t="s">
        <v>894</v>
      </c>
    </row>
    <row r="32" spans="2:3" ht="17.100000000000001" customHeight="1">
      <c r="B32" s="604"/>
      <c r="C32" s="261" t="s">
        <v>895</v>
      </c>
    </row>
    <row r="33" spans="2:3" ht="17.100000000000001" customHeight="1">
      <c r="B33" s="604" t="s">
        <v>131</v>
      </c>
      <c r="C33" s="261" t="s">
        <v>708</v>
      </c>
    </row>
    <row r="34" spans="2:3" ht="17.100000000000001" customHeight="1">
      <c r="B34" s="604"/>
      <c r="C34" s="261" t="s">
        <v>718</v>
      </c>
    </row>
    <row r="35" spans="2:3" ht="17.100000000000001" customHeight="1">
      <c r="B35" s="604"/>
      <c r="C35" s="261" t="s">
        <v>726</v>
      </c>
    </row>
    <row r="36" spans="2:3" ht="17.100000000000001" customHeight="1">
      <c r="B36" s="604"/>
      <c r="C36" s="261" t="s">
        <v>896</v>
      </c>
    </row>
    <row r="37" spans="2:3" ht="39.75" customHeight="1">
      <c r="B37" s="604" t="s">
        <v>771</v>
      </c>
      <c r="C37" s="261" t="s">
        <v>897</v>
      </c>
    </row>
    <row r="38" spans="2:3" ht="33.950000000000003">
      <c r="B38" s="604"/>
      <c r="C38" s="261" t="s">
        <v>787</v>
      </c>
    </row>
    <row r="39" spans="2:3" ht="17.100000000000001">
      <c r="B39" s="604"/>
      <c r="C39" s="261" t="s">
        <v>803</v>
      </c>
    </row>
    <row r="40" spans="2:3" ht="33.950000000000003">
      <c r="B40" s="604"/>
      <c r="C40" s="261" t="s">
        <v>817</v>
      </c>
    </row>
    <row r="41" spans="2:3" ht="17.100000000000001">
      <c r="B41" s="604" t="s">
        <v>831</v>
      </c>
      <c r="C41" s="261" t="s">
        <v>832</v>
      </c>
    </row>
    <row r="42" spans="2:3" ht="17.100000000000001">
      <c r="B42" s="604"/>
      <c r="C42" s="261" t="s">
        <v>849</v>
      </c>
    </row>
    <row r="43" spans="2:3" ht="35.1" thickBot="1">
      <c r="B43" s="605"/>
      <c r="C43" s="262" t="s">
        <v>864</v>
      </c>
    </row>
  </sheetData>
  <mergeCells count="10">
    <mergeCell ref="B41:B43"/>
    <mergeCell ref="B26:B28"/>
    <mergeCell ref="B37:B40"/>
    <mergeCell ref="B3:B5"/>
    <mergeCell ref="B6:B12"/>
    <mergeCell ref="B13:B18"/>
    <mergeCell ref="B19:B21"/>
    <mergeCell ref="B22:B25"/>
    <mergeCell ref="B29:B32"/>
    <mergeCell ref="B33:B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AB26-7BCF-C141-B1F6-07AF6231C33B}">
  <dimension ref="A1:AM145"/>
  <sheetViews>
    <sheetView zoomScale="50" zoomScaleNormal="50" workbookViewId="0">
      <selection activeCell="R39" sqref="R39"/>
    </sheetView>
  </sheetViews>
  <sheetFormatPr defaultColWidth="11" defaultRowHeight="15.95"/>
  <cols>
    <col min="1" max="1" width="11" style="222"/>
    <col min="2" max="2" width="12.375" customWidth="1"/>
    <col min="11" max="11" width="14.875" customWidth="1"/>
    <col min="12" max="39" width="11" style="222"/>
  </cols>
  <sheetData>
    <row r="1" spans="2:11" s="222" customFormat="1"/>
    <row r="2" spans="2:11" ht="17.100000000000001" thickBot="1">
      <c r="B2" s="397" t="s">
        <v>49</v>
      </c>
      <c r="C2" s="397"/>
      <c r="D2" s="397"/>
      <c r="E2" s="397"/>
      <c r="F2" s="397"/>
      <c r="G2" s="397"/>
      <c r="H2" s="397"/>
      <c r="I2" s="397"/>
      <c r="J2" s="397"/>
      <c r="K2" s="397"/>
    </row>
    <row r="3" spans="2:11">
      <c r="B3" s="216"/>
      <c r="C3" s="217"/>
      <c r="D3" s="399" t="s">
        <v>50</v>
      </c>
      <c r="E3" s="400"/>
      <c r="F3" s="400"/>
      <c r="G3" s="400"/>
      <c r="H3" s="400"/>
      <c r="I3" s="400"/>
      <c r="J3" s="400"/>
      <c r="K3" s="401"/>
    </row>
    <row r="4" spans="2:11">
      <c r="B4" s="218"/>
      <c r="C4" s="14"/>
      <c r="D4" s="402"/>
      <c r="E4" s="402"/>
      <c r="F4" s="402"/>
      <c r="G4" s="402"/>
      <c r="H4" s="402"/>
      <c r="I4" s="402"/>
      <c r="J4" s="402"/>
      <c r="K4" s="403"/>
    </row>
    <row r="5" spans="2:11">
      <c r="B5" s="218"/>
      <c r="C5" s="14"/>
      <c r="D5" s="402"/>
      <c r="E5" s="402"/>
      <c r="F5" s="402"/>
      <c r="G5" s="402"/>
      <c r="H5" s="402"/>
      <c r="I5" s="402"/>
      <c r="J5" s="402"/>
      <c r="K5" s="403"/>
    </row>
    <row r="6" spans="2:11">
      <c r="B6" s="218"/>
      <c r="C6" s="14"/>
      <c r="D6" s="402"/>
      <c r="E6" s="402"/>
      <c r="F6" s="402"/>
      <c r="G6" s="402"/>
      <c r="H6" s="402"/>
      <c r="I6" s="402"/>
      <c r="J6" s="402"/>
      <c r="K6" s="403"/>
    </row>
    <row r="7" spans="2:11" ht="77.099999999999994" customHeight="1">
      <c r="B7" s="218"/>
      <c r="C7" s="14"/>
      <c r="D7" s="402"/>
      <c r="E7" s="402"/>
      <c r="F7" s="402"/>
      <c r="G7" s="402"/>
      <c r="H7" s="402"/>
      <c r="I7" s="402"/>
      <c r="J7" s="402"/>
      <c r="K7" s="403"/>
    </row>
    <row r="8" spans="2:11">
      <c r="B8" s="218"/>
      <c r="C8" s="14"/>
      <c r="D8" s="396" t="s">
        <v>51</v>
      </c>
      <c r="E8" s="404"/>
      <c r="F8" s="404"/>
      <c r="G8" s="404"/>
      <c r="H8" s="404"/>
      <c r="I8" s="404"/>
      <c r="J8" s="404"/>
      <c r="K8" s="405"/>
    </row>
    <row r="9" spans="2:11">
      <c r="B9" s="218"/>
      <c r="C9" s="14"/>
      <c r="D9" s="404"/>
      <c r="E9" s="404"/>
      <c r="F9" s="404"/>
      <c r="G9" s="404"/>
      <c r="H9" s="404"/>
      <c r="I9" s="404"/>
      <c r="J9" s="404"/>
      <c r="K9" s="405"/>
    </row>
    <row r="10" spans="2:11">
      <c r="B10" s="218"/>
      <c r="C10" s="14"/>
      <c r="D10" s="404"/>
      <c r="E10" s="404"/>
      <c r="F10" s="404"/>
      <c r="G10" s="404"/>
      <c r="H10" s="404"/>
      <c r="I10" s="404"/>
      <c r="J10" s="404"/>
      <c r="K10" s="405"/>
    </row>
    <row r="11" spans="2:11">
      <c r="B11" s="218"/>
      <c r="C11" s="14"/>
      <c r="D11" s="404"/>
      <c r="E11" s="404"/>
      <c r="F11" s="404"/>
      <c r="G11" s="404"/>
      <c r="H11" s="404"/>
      <c r="I11" s="404"/>
      <c r="J11" s="404"/>
      <c r="K11" s="405"/>
    </row>
    <row r="12" spans="2:11" ht="39.950000000000003" customHeight="1" thickBot="1">
      <c r="B12" s="219"/>
      <c r="C12" s="220"/>
      <c r="D12" s="406"/>
      <c r="E12" s="406"/>
      <c r="F12" s="406"/>
      <c r="G12" s="406"/>
      <c r="H12" s="406"/>
      <c r="I12" s="406"/>
      <c r="J12" s="406"/>
      <c r="K12" s="407"/>
    </row>
    <row r="13" spans="2:11" s="222" customFormat="1">
      <c r="B13" s="13"/>
      <c r="C13" s="13"/>
      <c r="D13" s="13"/>
      <c r="E13" s="13"/>
      <c r="F13" s="13"/>
      <c r="G13" s="13"/>
      <c r="H13" s="13"/>
      <c r="I13" s="13"/>
      <c r="J13" s="13"/>
      <c r="K13" s="13"/>
    </row>
    <row r="14" spans="2:11" s="222" customFormat="1">
      <c r="B14" s="13"/>
      <c r="C14" s="13"/>
      <c r="D14" s="13"/>
      <c r="E14" s="13"/>
      <c r="F14" s="13"/>
      <c r="G14" s="13"/>
      <c r="H14" s="13"/>
      <c r="I14" s="13"/>
      <c r="J14" s="13"/>
      <c r="K14" s="13"/>
    </row>
    <row r="15" spans="2:11" s="222" customFormat="1">
      <c r="B15" s="13"/>
      <c r="C15" s="13"/>
      <c r="D15" s="13"/>
      <c r="E15" s="13"/>
      <c r="F15" s="13"/>
      <c r="G15" s="13"/>
      <c r="H15" s="13"/>
      <c r="I15" s="13"/>
      <c r="J15" s="13"/>
      <c r="K15" s="13"/>
    </row>
    <row r="16" spans="2:11" s="222" customFormat="1">
      <c r="B16" s="13"/>
      <c r="C16" s="13"/>
      <c r="D16" s="13"/>
      <c r="E16" s="13"/>
      <c r="F16" s="13"/>
      <c r="G16" s="13"/>
      <c r="H16" s="13"/>
      <c r="I16" s="13"/>
      <c r="J16" s="13"/>
      <c r="K16" s="13"/>
    </row>
    <row r="17" spans="2:11" s="222" customFormat="1">
      <c r="B17" s="13"/>
      <c r="C17" s="13"/>
      <c r="D17" s="13"/>
      <c r="E17" s="13"/>
      <c r="F17" s="13"/>
      <c r="G17" s="13"/>
      <c r="H17" s="13"/>
      <c r="I17" s="13"/>
      <c r="J17" s="13"/>
      <c r="K17" s="13"/>
    </row>
    <row r="18" spans="2:11" s="222" customFormat="1">
      <c r="B18" s="13"/>
      <c r="C18" s="13"/>
      <c r="D18" s="13"/>
      <c r="E18" s="13"/>
      <c r="F18" s="13"/>
      <c r="G18" s="13"/>
      <c r="H18" s="13"/>
      <c r="I18" s="13"/>
      <c r="J18" s="13"/>
      <c r="K18" s="13"/>
    </row>
    <row r="19" spans="2:11" s="222" customFormat="1">
      <c r="B19" s="13"/>
      <c r="C19" s="13"/>
      <c r="D19" s="13"/>
      <c r="E19" s="13"/>
      <c r="F19" s="13"/>
      <c r="G19" s="13"/>
      <c r="H19" s="13"/>
      <c r="I19" s="13"/>
      <c r="J19" s="13"/>
      <c r="K19" s="13"/>
    </row>
    <row r="20" spans="2:11" s="222" customFormat="1"/>
    <row r="21" spans="2:11">
      <c r="B21" s="398" t="s">
        <v>52</v>
      </c>
      <c r="C21" s="398"/>
      <c r="D21" s="398"/>
      <c r="E21" s="398"/>
      <c r="F21" s="398"/>
      <c r="G21" s="398"/>
      <c r="H21" s="398"/>
      <c r="I21" s="398"/>
      <c r="J21" s="398"/>
      <c r="K21" s="398"/>
    </row>
    <row r="22" spans="2:11" ht="15.95" customHeight="1">
      <c r="B22" s="14"/>
      <c r="C22" s="14"/>
      <c r="D22" s="396" t="s">
        <v>53</v>
      </c>
      <c r="E22" s="396"/>
      <c r="F22" s="396"/>
      <c r="G22" s="396"/>
      <c r="H22" s="396"/>
      <c r="I22" s="396"/>
      <c r="J22" s="396"/>
      <c r="K22" s="396"/>
    </row>
    <row r="23" spans="2:11">
      <c r="B23" s="14"/>
      <c r="C23" s="14"/>
      <c r="D23" s="396"/>
      <c r="E23" s="396"/>
      <c r="F23" s="396"/>
      <c r="G23" s="396"/>
      <c r="H23" s="396"/>
      <c r="I23" s="396"/>
      <c r="J23" s="396"/>
      <c r="K23" s="396"/>
    </row>
    <row r="24" spans="2:11">
      <c r="B24" s="14"/>
      <c r="C24" s="14"/>
      <c r="D24" s="396"/>
      <c r="E24" s="396"/>
      <c r="F24" s="396"/>
      <c r="G24" s="396"/>
      <c r="H24" s="396"/>
      <c r="I24" s="396"/>
      <c r="J24" s="396"/>
      <c r="K24" s="396"/>
    </row>
    <row r="25" spans="2:11">
      <c r="B25" s="14"/>
      <c r="C25" s="14"/>
      <c r="D25" s="396"/>
      <c r="E25" s="396"/>
      <c r="F25" s="396"/>
      <c r="G25" s="396"/>
      <c r="H25" s="396"/>
      <c r="I25" s="396"/>
      <c r="J25" s="396"/>
      <c r="K25" s="396"/>
    </row>
    <row r="26" spans="2:11">
      <c r="B26" s="14"/>
      <c r="C26" s="14"/>
      <c r="D26" s="396"/>
      <c r="E26" s="396"/>
      <c r="F26" s="396"/>
      <c r="G26" s="396"/>
      <c r="H26" s="396"/>
      <c r="I26" s="396"/>
      <c r="J26" s="396"/>
      <c r="K26" s="396"/>
    </row>
    <row r="27" spans="2:11">
      <c r="B27" s="14"/>
      <c r="C27" s="14"/>
      <c r="D27" s="396"/>
      <c r="E27" s="396"/>
      <c r="F27" s="396"/>
      <c r="G27" s="396"/>
      <c r="H27" s="396"/>
      <c r="I27" s="396"/>
      <c r="J27" s="396"/>
      <c r="K27" s="396"/>
    </row>
    <row r="28" spans="2:11">
      <c r="B28" s="14"/>
      <c r="C28" s="14"/>
      <c r="D28" s="396"/>
      <c r="E28" s="396"/>
      <c r="F28" s="396"/>
      <c r="G28" s="396"/>
      <c r="H28" s="396"/>
      <c r="I28" s="396"/>
      <c r="J28" s="396"/>
      <c r="K28" s="396"/>
    </row>
    <row r="29" spans="2:11">
      <c r="B29" s="14"/>
      <c r="C29" s="14"/>
      <c r="D29" s="396"/>
      <c r="E29" s="396"/>
      <c r="F29" s="396"/>
      <c r="G29" s="396"/>
      <c r="H29" s="396"/>
      <c r="I29" s="396"/>
      <c r="J29" s="396"/>
      <c r="K29" s="396"/>
    </row>
    <row r="30" spans="2:11">
      <c r="B30" s="14"/>
      <c r="C30" s="14"/>
      <c r="D30" s="396"/>
      <c r="E30" s="396"/>
      <c r="F30" s="396"/>
      <c r="G30" s="396"/>
      <c r="H30" s="396"/>
      <c r="I30" s="396"/>
      <c r="J30" s="396"/>
      <c r="K30" s="396"/>
    </row>
    <row r="31" spans="2:11">
      <c r="B31" s="14"/>
      <c r="C31" s="14"/>
      <c r="D31" s="396"/>
      <c r="E31" s="396"/>
      <c r="F31" s="396"/>
      <c r="G31" s="396"/>
      <c r="H31" s="396"/>
      <c r="I31" s="396"/>
      <c r="J31" s="396"/>
      <c r="K31" s="396"/>
    </row>
    <row r="32" spans="2:11" ht="60" customHeight="1">
      <c r="B32" s="14"/>
      <c r="C32" s="14"/>
      <c r="D32" s="408" t="s">
        <v>54</v>
      </c>
      <c r="E32" s="408"/>
      <c r="F32" s="408"/>
      <c r="G32" s="408"/>
      <c r="H32" s="409" t="s">
        <v>55</v>
      </c>
      <c r="I32" s="409"/>
      <c r="J32" s="409"/>
      <c r="K32" s="409"/>
    </row>
    <row r="33" spans="2:11" s="222" customFormat="1" ht="68.099999999999994" customHeight="1">
      <c r="B33" s="393" t="s">
        <v>56</v>
      </c>
      <c r="C33" s="394"/>
      <c r="D33" s="394"/>
      <c r="E33" s="244"/>
      <c r="F33" s="244"/>
      <c r="G33" s="250"/>
      <c r="H33" s="251"/>
      <c r="I33" s="251"/>
      <c r="J33" s="251"/>
      <c r="K33" s="245"/>
    </row>
    <row r="34" spans="2:11" s="222" customFormat="1" ht="66.95" customHeight="1">
      <c r="B34" s="393" t="s">
        <v>57</v>
      </c>
      <c r="C34" s="395"/>
      <c r="D34" s="395"/>
      <c r="E34" s="246"/>
      <c r="F34" s="246"/>
      <c r="G34" s="250"/>
      <c r="H34" s="251"/>
      <c r="I34" s="251"/>
      <c r="J34" s="251"/>
      <c r="K34" s="245"/>
    </row>
    <row r="35" spans="2:11" s="222" customFormat="1" ht="42.95" customHeight="1">
      <c r="B35" s="393" t="s">
        <v>58</v>
      </c>
      <c r="C35" s="395"/>
      <c r="D35" s="395"/>
      <c r="E35" s="246"/>
      <c r="F35" s="246"/>
      <c r="G35" s="249"/>
      <c r="H35" s="249"/>
      <c r="I35" s="249"/>
      <c r="J35" s="249"/>
      <c r="K35" s="247"/>
    </row>
    <row r="36" spans="2:11" s="222" customFormat="1" ht="51" customHeight="1">
      <c r="B36" s="386" t="s">
        <v>59</v>
      </c>
      <c r="C36" s="386"/>
      <c r="D36" s="386"/>
      <c r="E36" s="386"/>
      <c r="F36" s="386"/>
      <c r="G36" s="386"/>
      <c r="H36" s="386"/>
      <c r="I36" s="386"/>
      <c r="J36" s="386"/>
      <c r="K36" s="248"/>
    </row>
    <row r="37" spans="2:11" s="222" customFormat="1" ht="42" customHeight="1">
      <c r="B37" s="243"/>
    </row>
    <row r="38" spans="2:11">
      <c r="B38" s="392" t="s">
        <v>60</v>
      </c>
      <c r="C38" s="392"/>
      <c r="D38" s="392"/>
      <c r="E38" s="392"/>
      <c r="F38" s="392"/>
      <c r="G38" s="392"/>
      <c r="H38" s="392"/>
      <c r="I38" s="392"/>
      <c r="J38" s="392"/>
      <c r="K38" s="392"/>
    </row>
    <row r="39" spans="2:11" ht="15.95" customHeight="1">
      <c r="B39" s="387" t="s">
        <v>61</v>
      </c>
      <c r="C39" s="388"/>
      <c r="D39" s="388"/>
      <c r="E39" s="388"/>
      <c r="F39" s="388"/>
      <c r="G39" s="388"/>
      <c r="H39" s="388"/>
      <c r="I39" s="388"/>
      <c r="J39" s="388"/>
      <c r="K39" s="388"/>
    </row>
    <row r="40" spans="2:11">
      <c r="B40" s="388"/>
      <c r="C40" s="388"/>
      <c r="D40" s="388"/>
      <c r="E40" s="388"/>
      <c r="F40" s="388"/>
      <c r="G40" s="388"/>
      <c r="H40" s="388"/>
      <c r="I40" s="388"/>
      <c r="J40" s="388"/>
      <c r="K40" s="388"/>
    </row>
    <row r="41" spans="2:11">
      <c r="B41" s="388"/>
      <c r="C41" s="388"/>
      <c r="D41" s="388"/>
      <c r="E41" s="388"/>
      <c r="F41" s="388"/>
      <c r="G41" s="388"/>
      <c r="H41" s="388"/>
      <c r="I41" s="388"/>
      <c r="J41" s="388"/>
      <c r="K41" s="388"/>
    </row>
    <row r="42" spans="2:11">
      <c r="B42" s="388"/>
      <c r="C42" s="388"/>
      <c r="D42" s="388"/>
      <c r="E42" s="388"/>
      <c r="F42" s="388"/>
      <c r="G42" s="388"/>
      <c r="H42" s="388"/>
      <c r="I42" s="388"/>
      <c r="J42" s="388"/>
      <c r="K42" s="388"/>
    </row>
    <row r="43" spans="2:11" ht="29.1" customHeight="1">
      <c r="B43" s="388"/>
      <c r="C43" s="388"/>
      <c r="D43" s="388"/>
      <c r="E43" s="388"/>
      <c r="F43" s="388"/>
      <c r="G43" s="388"/>
      <c r="H43" s="388"/>
      <c r="I43" s="388"/>
      <c r="J43" s="388"/>
      <c r="K43" s="388"/>
    </row>
    <row r="44" spans="2:11">
      <c r="B44" s="389" t="s">
        <v>62</v>
      </c>
      <c r="C44" s="390"/>
      <c r="D44" s="390"/>
      <c r="E44" s="390"/>
      <c r="F44" s="390"/>
      <c r="G44" s="390"/>
      <c r="H44" s="390"/>
      <c r="I44" s="390"/>
      <c r="J44" s="390"/>
      <c r="K44" s="390"/>
    </row>
    <row r="45" spans="2:11">
      <c r="B45" s="390"/>
      <c r="C45" s="390"/>
      <c r="D45" s="390"/>
      <c r="E45" s="390"/>
      <c r="F45" s="390"/>
      <c r="G45" s="390"/>
      <c r="H45" s="390"/>
      <c r="I45" s="390"/>
      <c r="J45" s="390"/>
      <c r="K45" s="390"/>
    </row>
    <row r="46" spans="2:11">
      <c r="B46" s="390"/>
      <c r="C46" s="390"/>
      <c r="D46" s="390"/>
      <c r="E46" s="390"/>
      <c r="F46" s="390"/>
      <c r="G46" s="390"/>
      <c r="H46" s="390"/>
      <c r="I46" s="390"/>
      <c r="J46" s="390"/>
      <c r="K46" s="390"/>
    </row>
    <row r="47" spans="2:11">
      <c r="B47" s="390"/>
      <c r="C47" s="390"/>
      <c r="D47" s="390"/>
      <c r="E47" s="390"/>
      <c r="F47" s="390"/>
      <c r="G47" s="390"/>
      <c r="H47" s="390"/>
      <c r="I47" s="390"/>
      <c r="J47" s="390"/>
      <c r="K47" s="390"/>
    </row>
    <row r="48" spans="2:11">
      <c r="B48" s="390"/>
      <c r="C48" s="390"/>
      <c r="D48" s="390"/>
      <c r="E48" s="390"/>
      <c r="F48" s="390"/>
      <c r="G48" s="390"/>
      <c r="H48" s="390"/>
      <c r="I48" s="390"/>
      <c r="J48" s="390"/>
      <c r="K48" s="390"/>
    </row>
    <row r="49" spans="2:11">
      <c r="B49" s="391" t="s">
        <v>63</v>
      </c>
      <c r="C49" s="391"/>
      <c r="D49" s="391"/>
      <c r="E49" s="391"/>
      <c r="F49" s="391"/>
      <c r="G49" s="391"/>
      <c r="H49" s="391"/>
      <c r="I49" s="391"/>
      <c r="J49" s="391"/>
      <c r="K49" s="391"/>
    </row>
    <row r="50" spans="2:11" s="222" customFormat="1"/>
    <row r="51" spans="2:11" s="222" customFormat="1"/>
    <row r="52" spans="2:11" s="222" customFormat="1"/>
    <row r="53" spans="2:11" s="222" customFormat="1"/>
    <row r="54" spans="2:11" s="222" customFormat="1"/>
    <row r="55" spans="2:11" s="222" customFormat="1"/>
    <row r="56" spans="2:11" s="222" customFormat="1"/>
    <row r="57" spans="2:11" s="222" customFormat="1"/>
    <row r="58" spans="2:11" s="222" customFormat="1"/>
    <row r="59" spans="2:11" s="222" customFormat="1"/>
    <row r="60" spans="2:11" s="222" customFormat="1"/>
    <row r="61" spans="2:11" s="222" customFormat="1"/>
    <row r="62" spans="2:11" s="222" customFormat="1"/>
    <row r="63" spans="2:11" s="222" customFormat="1"/>
    <row r="64" spans="2:11"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222" customFormat="1"/>
  </sheetData>
  <mergeCells count="15">
    <mergeCell ref="B33:D33"/>
    <mergeCell ref="B34:D34"/>
    <mergeCell ref="B35:D35"/>
    <mergeCell ref="D22:K31"/>
    <mergeCell ref="B2:K2"/>
    <mergeCell ref="B21:K21"/>
    <mergeCell ref="D3:K7"/>
    <mergeCell ref="D8:K12"/>
    <mergeCell ref="D32:G32"/>
    <mergeCell ref="H32:K32"/>
    <mergeCell ref="B36:J36"/>
    <mergeCell ref="B39:K43"/>
    <mergeCell ref="B44:K48"/>
    <mergeCell ref="B49:K49"/>
    <mergeCell ref="B38:K38"/>
  </mergeCells>
  <hyperlinks>
    <hyperlink ref="D32:G32" r:id="rId1" display="Link to MEDPLAN Excel Tool" xr:uid="{F1495A9B-58D7-EB44-B607-5D661476966B}"/>
    <hyperlink ref="H32:K32" r:id="rId2" display="Link to further Business Planning Material by MedPAN" xr:uid="{F3B65DE1-5878-0A40-AD15-D3519942969C}"/>
    <hyperlink ref="B49:K49" r:id="rId3" location="supplementary-material" display="Link to Supplementary Material and Excel Tool" xr:uid="{6F6CE82E-F254-9642-903B-19466DBB97B1}"/>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8488-5026-4A45-BEE0-5608227CBBA7}">
  <dimension ref="A1:P17"/>
  <sheetViews>
    <sheetView workbookViewId="0">
      <selection activeCell="E19" sqref="E19"/>
    </sheetView>
  </sheetViews>
  <sheetFormatPr defaultColWidth="11" defaultRowHeight="15.95"/>
  <cols>
    <col min="3" max="3" width="34.375" customWidth="1"/>
  </cols>
  <sheetData>
    <row r="1" spans="1:16" ht="30.95" customHeight="1">
      <c r="A1" s="416" t="s">
        <v>9</v>
      </c>
      <c r="B1" s="417"/>
      <c r="C1" s="417"/>
      <c r="D1" s="417"/>
      <c r="E1" s="417"/>
      <c r="F1" s="417"/>
      <c r="G1" s="417"/>
      <c r="H1" s="417"/>
      <c r="I1" s="417"/>
      <c r="J1" s="417"/>
      <c r="K1" s="417"/>
      <c r="L1" s="417"/>
      <c r="M1" s="417"/>
      <c r="N1" s="417"/>
      <c r="O1" s="417"/>
      <c r="P1" s="417"/>
    </row>
    <row r="2" spans="1:16" ht="17.100000000000001" thickBot="1"/>
    <row r="3" spans="1:16" s="189" customFormat="1" ht="123" customHeight="1">
      <c r="C3" s="413" t="s">
        <v>64</v>
      </c>
      <c r="D3" s="414"/>
      <c r="E3" s="414"/>
      <c r="F3" s="414"/>
      <c r="G3" s="414"/>
      <c r="H3" s="414"/>
      <c r="I3" s="414"/>
      <c r="J3" s="414"/>
      <c r="K3" s="414"/>
      <c r="L3" s="414"/>
      <c r="M3" s="414"/>
      <c r="N3" s="415"/>
    </row>
    <row r="4" spans="1:16" ht="17.100000000000001" thickBot="1"/>
    <row r="5" spans="1:16" ht="33" customHeight="1">
      <c r="C5" s="410" t="s">
        <v>65</v>
      </c>
      <c r="D5" s="411"/>
      <c r="E5" s="411"/>
      <c r="F5" s="411"/>
      <c r="G5" s="411"/>
      <c r="H5" s="411"/>
      <c r="I5" s="411"/>
      <c r="J5" s="411"/>
      <c r="K5" s="411"/>
      <c r="L5" s="411"/>
      <c r="M5" s="411"/>
      <c r="N5" s="412"/>
    </row>
    <row r="6" spans="1:16" ht="20.100000000000001">
      <c r="C6" s="236" t="s">
        <v>66</v>
      </c>
      <c r="D6" s="44">
        <v>2023</v>
      </c>
      <c r="E6" s="44">
        <f>D6+1</f>
        <v>2024</v>
      </c>
      <c r="F6" s="44">
        <f t="shared" ref="F6:H6" si="0">E6+1</f>
        <v>2025</v>
      </c>
      <c r="G6" s="44">
        <f t="shared" si="0"/>
        <v>2026</v>
      </c>
      <c r="H6" s="44">
        <f t="shared" si="0"/>
        <v>2027</v>
      </c>
      <c r="I6" s="44">
        <f>H6+1</f>
        <v>2028</v>
      </c>
      <c r="J6" s="44">
        <f t="shared" ref="J6:N6" si="1">I6+1</f>
        <v>2029</v>
      </c>
      <c r="K6" s="44">
        <f t="shared" si="1"/>
        <v>2030</v>
      </c>
      <c r="L6" s="44">
        <f t="shared" si="1"/>
        <v>2031</v>
      </c>
      <c r="M6" s="44">
        <f t="shared" si="1"/>
        <v>2032</v>
      </c>
      <c r="N6" s="237">
        <f t="shared" si="1"/>
        <v>2033</v>
      </c>
    </row>
    <row r="7" spans="1:16">
      <c r="C7" s="238" t="s">
        <v>67</v>
      </c>
      <c r="N7" s="239"/>
    </row>
    <row r="8" spans="1:16">
      <c r="C8" s="238" t="s">
        <v>67</v>
      </c>
      <c r="N8" s="239"/>
    </row>
    <row r="9" spans="1:16">
      <c r="C9" s="238" t="s">
        <v>67</v>
      </c>
      <c r="N9" s="239"/>
    </row>
    <row r="10" spans="1:16">
      <c r="C10" s="238" t="s">
        <v>67</v>
      </c>
      <c r="N10" s="239"/>
    </row>
    <row r="11" spans="1:16">
      <c r="C11" s="238" t="s">
        <v>67</v>
      </c>
      <c r="N11" s="239"/>
    </row>
    <row r="12" spans="1:16">
      <c r="C12" s="238" t="s">
        <v>67</v>
      </c>
      <c r="N12" s="239"/>
    </row>
    <row r="13" spans="1:16">
      <c r="C13" s="238" t="s">
        <v>67</v>
      </c>
      <c r="N13" s="239"/>
    </row>
    <row r="14" spans="1:16">
      <c r="C14" s="238" t="s">
        <v>67</v>
      </c>
      <c r="N14" s="239"/>
    </row>
    <row r="15" spans="1:16">
      <c r="C15" s="238" t="s">
        <v>67</v>
      </c>
      <c r="N15" s="239"/>
    </row>
    <row r="16" spans="1:16" ht="17.100000000000001" thickBot="1">
      <c r="C16" s="240" t="s">
        <v>67</v>
      </c>
      <c r="D16" s="241"/>
      <c r="E16" s="241"/>
      <c r="F16" s="241"/>
      <c r="G16" s="241"/>
      <c r="H16" s="241"/>
      <c r="I16" s="241"/>
      <c r="J16" s="241"/>
      <c r="K16" s="241"/>
      <c r="L16" s="241"/>
      <c r="M16" s="241"/>
      <c r="N16" s="242"/>
    </row>
    <row r="17" spans="3:3">
      <c r="C17" s="235" t="s">
        <v>68</v>
      </c>
    </row>
  </sheetData>
  <mergeCells count="3">
    <mergeCell ref="C5:N5"/>
    <mergeCell ref="C3:N3"/>
    <mergeCell ref="A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ADB5-A5BB-1F44-BFBF-E131FFCB9449}">
  <dimension ref="A1:T215"/>
  <sheetViews>
    <sheetView zoomScaleNormal="60" workbookViewId="0">
      <pane xSplit="2" topLeftCell="C1" activePane="topRight" state="frozen"/>
      <selection pane="topRight" activeCell="D171" sqref="D171"/>
    </sheetView>
  </sheetViews>
  <sheetFormatPr defaultColWidth="11" defaultRowHeight="15.95"/>
  <cols>
    <col min="1" max="1" width="13" customWidth="1"/>
    <col min="2" max="2" width="15.125" customWidth="1"/>
    <col min="3" max="3" width="35.875" customWidth="1"/>
  </cols>
  <sheetData>
    <row r="1" spans="1:20" ht="33.950000000000003" customHeight="1">
      <c r="A1" s="416" t="s">
        <v>14</v>
      </c>
      <c r="B1" s="417"/>
      <c r="C1" s="417"/>
      <c r="D1" s="417"/>
      <c r="E1" s="417"/>
      <c r="F1" s="417"/>
      <c r="G1" s="417"/>
      <c r="H1" s="417"/>
      <c r="I1" s="417"/>
      <c r="J1" s="417"/>
      <c r="K1" s="417"/>
      <c r="L1" s="417"/>
      <c r="M1" s="417"/>
      <c r="N1" s="417"/>
    </row>
    <row r="2" spans="1:20" ht="17.100000000000001" customHeight="1">
      <c r="A2" s="31"/>
      <c r="B2" s="31"/>
      <c r="C2" s="46" t="s">
        <v>69</v>
      </c>
      <c r="D2" s="44">
        <f>'STEP 0 - Conservation Measures'!D6</f>
        <v>2023</v>
      </c>
      <c r="E2" s="44">
        <f t="shared" ref="E2:N2" si="0">D2+1</f>
        <v>2024</v>
      </c>
      <c r="F2" s="44">
        <f t="shared" si="0"/>
        <v>2025</v>
      </c>
      <c r="G2" s="44">
        <f t="shared" si="0"/>
        <v>2026</v>
      </c>
      <c r="H2" s="44">
        <f t="shared" si="0"/>
        <v>2027</v>
      </c>
      <c r="I2" s="44">
        <f t="shared" si="0"/>
        <v>2028</v>
      </c>
      <c r="J2" s="44">
        <f t="shared" si="0"/>
        <v>2029</v>
      </c>
      <c r="K2" s="44">
        <f t="shared" si="0"/>
        <v>2030</v>
      </c>
      <c r="L2" s="44">
        <f t="shared" si="0"/>
        <v>2031</v>
      </c>
      <c r="M2" s="44">
        <f t="shared" si="0"/>
        <v>2032</v>
      </c>
      <c r="N2" s="44">
        <f t="shared" si="0"/>
        <v>2033</v>
      </c>
    </row>
    <row r="3" spans="1:20">
      <c r="A3" s="440" t="s">
        <v>70</v>
      </c>
      <c r="B3" s="441"/>
      <c r="C3" s="70" t="s">
        <v>71</v>
      </c>
      <c r="D3" s="71">
        <v>0</v>
      </c>
      <c r="E3" s="16"/>
      <c r="F3" s="16"/>
      <c r="G3" s="16"/>
      <c r="H3" s="16"/>
      <c r="I3" s="16"/>
      <c r="J3" s="16"/>
      <c r="K3" s="16"/>
      <c r="L3" s="16"/>
      <c r="M3" s="16"/>
      <c r="N3" s="16"/>
    </row>
    <row r="4" spans="1:20">
      <c r="A4" s="442"/>
      <c r="B4" s="443"/>
      <c r="C4" s="72" t="s">
        <v>72</v>
      </c>
      <c r="D4" s="71" t="s">
        <v>73</v>
      </c>
      <c r="E4" s="16"/>
      <c r="F4" s="16"/>
      <c r="G4" s="16"/>
      <c r="H4" s="16"/>
      <c r="I4" s="16"/>
      <c r="J4" s="16"/>
      <c r="K4" s="16"/>
      <c r="L4" s="16"/>
      <c r="M4" s="16"/>
      <c r="N4" s="16"/>
    </row>
    <row r="5" spans="1:20" ht="20.100000000000001" thickBot="1">
      <c r="A5" s="14"/>
      <c r="B5" s="31"/>
      <c r="C5" s="46" t="s">
        <v>74</v>
      </c>
      <c r="D5" s="44">
        <f>'STEP 0 - Conservation Measures'!D6</f>
        <v>2023</v>
      </c>
      <c r="E5" s="44">
        <f>D5+1</f>
        <v>2024</v>
      </c>
      <c r="F5" s="44">
        <f t="shared" ref="F5:N5" si="1">E5+1</f>
        <v>2025</v>
      </c>
      <c r="G5" s="44">
        <f t="shared" si="1"/>
        <v>2026</v>
      </c>
      <c r="H5" s="44">
        <f t="shared" si="1"/>
        <v>2027</v>
      </c>
      <c r="I5" s="44">
        <f t="shared" si="1"/>
        <v>2028</v>
      </c>
      <c r="J5" s="44">
        <f t="shared" si="1"/>
        <v>2029</v>
      </c>
      <c r="K5" s="44">
        <f t="shared" si="1"/>
        <v>2030</v>
      </c>
      <c r="L5" s="44">
        <f t="shared" si="1"/>
        <v>2031</v>
      </c>
      <c r="M5" s="44">
        <f t="shared" si="1"/>
        <v>2032</v>
      </c>
      <c r="N5" s="44">
        <f t="shared" si="1"/>
        <v>2033</v>
      </c>
    </row>
    <row r="6" spans="1:20" ht="18.95" customHeight="1">
      <c r="A6" s="434" t="s">
        <v>75</v>
      </c>
      <c r="B6" s="436" t="s">
        <v>76</v>
      </c>
      <c r="C6" s="47"/>
      <c r="D6" s="18"/>
      <c r="E6" s="18"/>
      <c r="F6" s="18"/>
      <c r="G6" s="18"/>
      <c r="H6" s="18"/>
      <c r="I6" s="18"/>
      <c r="J6" s="18"/>
      <c r="K6" s="18"/>
      <c r="L6" s="18"/>
      <c r="M6" s="18"/>
      <c r="N6" s="18"/>
      <c r="P6" s="418" t="s">
        <v>77</v>
      </c>
      <c r="Q6" s="419"/>
      <c r="R6" s="419"/>
      <c r="S6" s="419"/>
      <c r="T6" s="420"/>
    </row>
    <row r="7" spans="1:20" ht="18.95" customHeight="1">
      <c r="A7" s="434"/>
      <c r="B7" s="444"/>
      <c r="C7" s="48"/>
      <c r="D7" s="19"/>
      <c r="E7" s="19"/>
      <c r="F7" s="19"/>
      <c r="G7" s="19"/>
      <c r="H7" s="19"/>
      <c r="I7" s="19"/>
      <c r="J7" s="19"/>
      <c r="K7" s="19"/>
      <c r="L7" s="19"/>
      <c r="M7" s="19"/>
      <c r="N7" s="19"/>
      <c r="P7" s="421"/>
      <c r="Q7" s="422"/>
      <c r="R7" s="422"/>
      <c r="S7" s="422"/>
      <c r="T7" s="423"/>
    </row>
    <row r="8" spans="1:20" ht="18.95" customHeight="1">
      <c r="A8" s="434"/>
      <c r="B8" s="444"/>
      <c r="C8" s="47"/>
      <c r="D8" s="18"/>
      <c r="E8" s="18"/>
      <c r="F8" s="18"/>
      <c r="G8" s="18"/>
      <c r="H8" s="18"/>
      <c r="I8" s="18"/>
      <c r="J8" s="18"/>
      <c r="K8" s="18"/>
      <c r="L8" s="18"/>
      <c r="M8" s="18"/>
      <c r="N8" s="18"/>
      <c r="P8" s="421"/>
      <c r="Q8" s="422"/>
      <c r="R8" s="422"/>
      <c r="S8" s="422"/>
      <c r="T8" s="423"/>
    </row>
    <row r="9" spans="1:20" ht="18.95" customHeight="1">
      <c r="A9" s="434"/>
      <c r="B9" s="444"/>
      <c r="C9" s="48"/>
      <c r="D9" s="19"/>
      <c r="E9" s="19"/>
      <c r="F9" s="19"/>
      <c r="G9" s="19"/>
      <c r="H9" s="19"/>
      <c r="I9" s="19"/>
      <c r="J9" s="19"/>
      <c r="K9" s="19"/>
      <c r="L9" s="19"/>
      <c r="M9" s="19"/>
      <c r="N9" s="19"/>
      <c r="P9" s="421"/>
      <c r="Q9" s="422"/>
      <c r="R9" s="422"/>
      <c r="S9" s="422"/>
      <c r="T9" s="423"/>
    </row>
    <row r="10" spans="1:20" ht="18.95" customHeight="1">
      <c r="A10" s="434"/>
      <c r="B10" s="444"/>
      <c r="C10" s="47"/>
      <c r="D10" s="18"/>
      <c r="E10" s="18"/>
      <c r="F10" s="18"/>
      <c r="G10" s="18"/>
      <c r="H10" s="18"/>
      <c r="I10" s="18"/>
      <c r="J10" s="18"/>
      <c r="K10" s="18"/>
      <c r="L10" s="18"/>
      <c r="M10" s="18"/>
      <c r="N10" s="18"/>
      <c r="P10" s="421"/>
      <c r="Q10" s="422"/>
      <c r="R10" s="422"/>
      <c r="S10" s="422"/>
      <c r="T10" s="423"/>
    </row>
    <row r="11" spans="1:20" ht="18.95" customHeight="1">
      <c r="A11" s="434"/>
      <c r="B11" s="444"/>
      <c r="C11" s="48"/>
      <c r="D11" s="19"/>
      <c r="E11" s="19"/>
      <c r="F11" s="19"/>
      <c r="G11" s="19"/>
      <c r="H11" s="19"/>
      <c r="I11" s="19"/>
      <c r="J11" s="19"/>
      <c r="K11" s="19"/>
      <c r="L11" s="19"/>
      <c r="M11" s="19"/>
      <c r="N11" s="19"/>
      <c r="P11" s="421"/>
      <c r="Q11" s="422"/>
      <c r="R11" s="422"/>
      <c r="S11" s="422"/>
      <c r="T11" s="423"/>
    </row>
    <row r="12" spans="1:20" ht="18.95" customHeight="1">
      <c r="A12" s="434"/>
      <c r="B12" s="444"/>
      <c r="C12" s="47"/>
      <c r="D12" s="18"/>
      <c r="E12" s="18"/>
      <c r="F12" s="18"/>
      <c r="G12" s="18"/>
      <c r="H12" s="18"/>
      <c r="I12" s="18"/>
      <c r="J12" s="18"/>
      <c r="K12" s="18"/>
      <c r="L12" s="18"/>
      <c r="M12" s="18"/>
      <c r="N12" s="18"/>
      <c r="P12" s="421"/>
      <c r="Q12" s="422"/>
      <c r="R12" s="422"/>
      <c r="S12" s="422"/>
      <c r="T12" s="423"/>
    </row>
    <row r="13" spans="1:20" ht="18.95" customHeight="1">
      <c r="A13" s="434"/>
      <c r="B13" s="444"/>
      <c r="C13" s="48"/>
      <c r="D13" s="19"/>
      <c r="E13" s="19"/>
      <c r="F13" s="19"/>
      <c r="G13" s="19"/>
      <c r="H13" s="19"/>
      <c r="I13" s="19"/>
      <c r="J13" s="19"/>
      <c r="K13" s="19"/>
      <c r="L13" s="19"/>
      <c r="M13" s="19"/>
      <c r="N13" s="19"/>
      <c r="P13" s="421"/>
      <c r="Q13" s="422"/>
      <c r="R13" s="422"/>
      <c r="S13" s="422"/>
      <c r="T13" s="423"/>
    </row>
    <row r="14" spans="1:20" ht="18.95" customHeight="1">
      <c r="A14" s="434"/>
      <c r="B14" s="444"/>
      <c r="C14" s="47"/>
      <c r="D14" s="18"/>
      <c r="E14" s="18"/>
      <c r="F14" s="18"/>
      <c r="G14" s="18"/>
      <c r="H14" s="18"/>
      <c r="I14" s="18"/>
      <c r="J14" s="18"/>
      <c r="K14" s="18"/>
      <c r="L14" s="18"/>
      <c r="M14" s="18"/>
      <c r="N14" s="18"/>
      <c r="P14" s="421"/>
      <c r="Q14" s="422"/>
      <c r="R14" s="422"/>
      <c r="S14" s="422"/>
      <c r="T14" s="423"/>
    </row>
    <row r="15" spans="1:20" ht="18.95" customHeight="1" thickBot="1">
      <c r="A15" s="434"/>
      <c r="B15" s="444"/>
      <c r="C15" s="49"/>
      <c r="D15" s="19"/>
      <c r="E15" s="19"/>
      <c r="F15" s="19"/>
      <c r="G15" s="19"/>
      <c r="H15" s="19"/>
      <c r="I15" s="19"/>
      <c r="J15" s="19"/>
      <c r="K15" s="19"/>
      <c r="L15" s="19"/>
      <c r="M15" s="19"/>
      <c r="N15" s="19"/>
      <c r="P15" s="424"/>
      <c r="Q15" s="425"/>
      <c r="R15" s="425"/>
      <c r="S15" s="425"/>
      <c r="T15" s="426"/>
    </row>
    <row r="16" spans="1:20">
      <c r="A16" s="434"/>
      <c r="B16" s="13"/>
      <c r="C16" s="51"/>
      <c r="D16" s="35"/>
      <c r="E16" s="35"/>
      <c r="F16" s="35"/>
      <c r="G16" s="35"/>
      <c r="H16" s="35"/>
      <c r="I16" s="35"/>
      <c r="J16" s="35"/>
      <c r="K16" s="35"/>
      <c r="L16" s="35"/>
      <c r="M16" s="35"/>
      <c r="N16" s="35"/>
    </row>
    <row r="17" spans="1:14" ht="15.95" customHeight="1">
      <c r="A17" s="435"/>
      <c r="B17" s="429" t="s">
        <v>78</v>
      </c>
      <c r="C17" s="430"/>
      <c r="D17" s="36">
        <f t="shared" ref="D17:N17" si="2">SUM(D6:D15)</f>
        <v>0</v>
      </c>
      <c r="E17" s="36">
        <f t="shared" si="2"/>
        <v>0</v>
      </c>
      <c r="F17" s="36">
        <f t="shared" si="2"/>
        <v>0</v>
      </c>
      <c r="G17" s="36">
        <f t="shared" si="2"/>
        <v>0</v>
      </c>
      <c r="H17" s="36">
        <f t="shared" si="2"/>
        <v>0</v>
      </c>
      <c r="I17" s="36">
        <f t="shared" si="2"/>
        <v>0</v>
      </c>
      <c r="J17" s="36">
        <f t="shared" si="2"/>
        <v>0</v>
      </c>
      <c r="K17" s="36">
        <f t="shared" si="2"/>
        <v>0</v>
      </c>
      <c r="L17" s="36">
        <f t="shared" si="2"/>
        <v>0</v>
      </c>
      <c r="M17" s="36">
        <f t="shared" si="2"/>
        <v>0</v>
      </c>
      <c r="N17" s="36">
        <f t="shared" si="2"/>
        <v>0</v>
      </c>
    </row>
    <row r="18" spans="1:14" ht="21.75" customHeight="1">
      <c r="A18" s="434" t="s">
        <v>79</v>
      </c>
      <c r="B18" s="436" t="s">
        <v>80</v>
      </c>
      <c r="C18" s="47"/>
      <c r="D18" s="18"/>
      <c r="E18" s="18"/>
      <c r="F18" s="18"/>
      <c r="G18" s="18"/>
      <c r="H18" s="18"/>
      <c r="I18" s="18"/>
      <c r="J18" s="18"/>
      <c r="K18" s="18"/>
      <c r="L18" s="18"/>
      <c r="M18" s="18"/>
      <c r="N18" s="18"/>
    </row>
    <row r="19" spans="1:14" ht="18.95" customHeight="1">
      <c r="A19" s="434"/>
      <c r="B19" s="444"/>
      <c r="C19" s="48"/>
      <c r="D19" s="19"/>
      <c r="E19" s="19"/>
      <c r="F19" s="19"/>
      <c r="G19" s="19"/>
      <c r="H19" s="19"/>
      <c r="I19" s="19"/>
      <c r="J19" s="19"/>
      <c r="K19" s="19"/>
      <c r="L19" s="19"/>
      <c r="M19" s="19"/>
      <c r="N19" s="19"/>
    </row>
    <row r="20" spans="1:14" ht="18.95" customHeight="1">
      <c r="A20" s="434"/>
      <c r="B20" s="444"/>
      <c r="C20" s="47"/>
      <c r="D20" s="18"/>
      <c r="E20" s="18"/>
      <c r="F20" s="18"/>
      <c r="G20" s="18"/>
      <c r="H20" s="18"/>
      <c r="I20" s="18"/>
      <c r="J20" s="18"/>
      <c r="K20" s="18"/>
      <c r="L20" s="18"/>
      <c r="M20" s="18"/>
      <c r="N20" s="18"/>
    </row>
    <row r="21" spans="1:14" ht="18.95" customHeight="1">
      <c r="A21" s="434"/>
      <c r="B21" s="444"/>
      <c r="C21" s="48"/>
      <c r="D21" s="19"/>
      <c r="E21" s="19"/>
      <c r="F21" s="19"/>
      <c r="G21" s="19"/>
      <c r="H21" s="19"/>
      <c r="I21" s="19"/>
      <c r="J21" s="19"/>
      <c r="K21" s="19"/>
      <c r="L21" s="19"/>
      <c r="M21" s="19"/>
      <c r="N21" s="19"/>
    </row>
    <row r="22" spans="1:14" ht="18.95" customHeight="1">
      <c r="A22" s="434"/>
      <c r="B22" s="444"/>
      <c r="C22" s="47"/>
      <c r="D22" s="18"/>
      <c r="E22" s="18"/>
      <c r="F22" s="18"/>
      <c r="G22" s="18"/>
      <c r="H22" s="18"/>
      <c r="I22" s="18"/>
      <c r="J22" s="18"/>
      <c r="K22" s="18"/>
      <c r="L22" s="18"/>
      <c r="M22" s="18"/>
      <c r="N22" s="18"/>
    </row>
    <row r="23" spans="1:14" ht="18.95" customHeight="1">
      <c r="A23" s="434"/>
      <c r="B23" s="444"/>
      <c r="C23" s="48"/>
      <c r="D23" s="19"/>
      <c r="E23" s="19"/>
      <c r="F23" s="19"/>
      <c r="G23" s="19"/>
      <c r="H23" s="19"/>
      <c r="I23" s="19"/>
      <c r="J23" s="19"/>
      <c r="K23" s="19"/>
      <c r="L23" s="19"/>
      <c r="M23" s="19"/>
      <c r="N23" s="19"/>
    </row>
    <row r="24" spans="1:14" ht="18.95" customHeight="1">
      <c r="A24" s="434"/>
      <c r="B24" s="444"/>
      <c r="C24" s="47"/>
      <c r="D24" s="18"/>
      <c r="E24" s="18"/>
      <c r="F24" s="18"/>
      <c r="G24" s="18"/>
      <c r="H24" s="18"/>
      <c r="I24" s="18"/>
      <c r="J24" s="18"/>
      <c r="K24" s="18"/>
      <c r="L24" s="18"/>
      <c r="M24" s="18"/>
      <c r="N24" s="18"/>
    </row>
    <row r="25" spans="1:14" ht="18.95" customHeight="1">
      <c r="A25" s="434"/>
      <c r="B25" s="444"/>
      <c r="C25" s="48"/>
      <c r="D25" s="19"/>
      <c r="E25" s="19"/>
      <c r="F25" s="19"/>
      <c r="G25" s="19"/>
      <c r="H25" s="19"/>
      <c r="I25" s="19"/>
      <c r="J25" s="19"/>
      <c r="K25" s="19"/>
      <c r="L25" s="19"/>
      <c r="M25" s="19"/>
      <c r="N25" s="19"/>
    </row>
    <row r="26" spans="1:14" ht="18.95" customHeight="1">
      <c r="A26" s="434"/>
      <c r="B26" s="444"/>
      <c r="C26" s="47"/>
      <c r="D26" s="18"/>
      <c r="E26" s="18"/>
      <c r="F26" s="18"/>
      <c r="G26" s="18"/>
      <c r="H26" s="18"/>
      <c r="I26" s="18"/>
      <c r="J26" s="18"/>
      <c r="K26" s="18"/>
      <c r="L26" s="18"/>
      <c r="M26" s="18"/>
      <c r="N26" s="18"/>
    </row>
    <row r="27" spans="1:14" ht="18.95" customHeight="1">
      <c r="A27" s="434"/>
      <c r="B27" s="444"/>
      <c r="C27" s="49"/>
      <c r="D27" s="19"/>
      <c r="E27" s="19"/>
      <c r="F27" s="19"/>
      <c r="G27" s="19"/>
      <c r="H27" s="19"/>
      <c r="I27" s="19"/>
      <c r="J27" s="19"/>
      <c r="K27" s="19"/>
      <c r="L27" s="19"/>
      <c r="M27" s="19"/>
      <c r="N27" s="19"/>
    </row>
    <row r="28" spans="1:14" ht="18.95" customHeight="1">
      <c r="A28" s="434"/>
      <c r="B28" s="453" t="s">
        <v>81</v>
      </c>
      <c r="C28" s="50"/>
      <c r="D28" s="45"/>
      <c r="E28" s="45"/>
      <c r="F28" s="45"/>
      <c r="G28" s="45"/>
      <c r="H28" s="45"/>
      <c r="I28" s="45"/>
      <c r="J28" s="45"/>
      <c r="K28" s="45"/>
      <c r="L28" s="45"/>
      <c r="M28" s="45"/>
      <c r="N28" s="45"/>
    </row>
    <row r="29" spans="1:14" ht="18.95" customHeight="1">
      <c r="A29" s="434"/>
      <c r="B29" s="436"/>
      <c r="C29" s="48"/>
      <c r="D29" s="19"/>
      <c r="E29" s="19"/>
      <c r="F29" s="19"/>
      <c r="G29" s="19"/>
      <c r="H29" s="19"/>
      <c r="I29" s="19"/>
      <c r="J29" s="19"/>
      <c r="K29" s="19"/>
      <c r="L29" s="19"/>
      <c r="M29" s="19"/>
      <c r="N29" s="19"/>
    </row>
    <row r="30" spans="1:14" ht="18.95" customHeight="1">
      <c r="A30" s="434"/>
      <c r="B30" s="436"/>
      <c r="C30" s="47"/>
      <c r="D30" s="18"/>
      <c r="E30" s="18"/>
      <c r="F30" s="18"/>
      <c r="G30" s="18"/>
      <c r="H30" s="18"/>
      <c r="I30" s="18"/>
      <c r="J30" s="18"/>
      <c r="K30" s="18"/>
      <c r="L30" s="18"/>
      <c r="M30" s="18"/>
      <c r="N30" s="18"/>
    </row>
    <row r="31" spans="1:14" ht="18.95" customHeight="1">
      <c r="A31" s="434"/>
      <c r="B31" s="436"/>
      <c r="C31" s="48"/>
      <c r="D31" s="19"/>
      <c r="E31" s="19"/>
      <c r="F31" s="19"/>
      <c r="G31" s="19"/>
      <c r="H31" s="19"/>
      <c r="I31" s="19"/>
      <c r="J31" s="19"/>
      <c r="K31" s="19"/>
      <c r="L31" s="19"/>
      <c r="M31" s="19"/>
      <c r="N31" s="19"/>
    </row>
    <row r="32" spans="1:14" ht="18.95" customHeight="1">
      <c r="A32" s="434"/>
      <c r="B32" s="436"/>
      <c r="C32" s="47"/>
      <c r="D32" s="18"/>
      <c r="E32" s="18"/>
      <c r="F32" s="18"/>
      <c r="G32" s="18"/>
      <c r="H32" s="18"/>
      <c r="I32" s="18"/>
      <c r="J32" s="18"/>
      <c r="K32" s="18"/>
      <c r="L32" s="18"/>
      <c r="M32" s="18"/>
      <c r="N32" s="18"/>
    </row>
    <row r="33" spans="1:14" ht="18.95" customHeight="1">
      <c r="A33" s="434"/>
      <c r="B33" s="436"/>
      <c r="C33" s="48"/>
      <c r="D33" s="19"/>
      <c r="E33" s="19"/>
      <c r="F33" s="19"/>
      <c r="G33" s="19"/>
      <c r="H33" s="19"/>
      <c r="I33" s="19"/>
      <c r="J33" s="19"/>
      <c r="K33" s="19"/>
      <c r="L33" s="19"/>
      <c r="M33" s="19"/>
      <c r="N33" s="19"/>
    </row>
    <row r="34" spans="1:14" ht="18.95" customHeight="1">
      <c r="A34" s="434"/>
      <c r="B34" s="436"/>
      <c r="C34" s="47"/>
      <c r="D34" s="18"/>
      <c r="E34" s="18"/>
      <c r="F34" s="18"/>
      <c r="G34" s="18"/>
      <c r="H34" s="18"/>
      <c r="I34" s="18"/>
      <c r="J34" s="18"/>
      <c r="K34" s="18"/>
      <c r="L34" s="18"/>
      <c r="M34" s="18"/>
      <c r="N34" s="18"/>
    </row>
    <row r="35" spans="1:14" ht="18.95" customHeight="1">
      <c r="A35" s="434"/>
      <c r="B35" s="436"/>
      <c r="C35" s="48"/>
      <c r="D35" s="19"/>
      <c r="E35" s="19"/>
      <c r="F35" s="19"/>
      <c r="G35" s="19"/>
      <c r="H35" s="19"/>
      <c r="I35" s="19"/>
      <c r="J35" s="19"/>
      <c r="K35" s="19"/>
      <c r="L35" s="19"/>
      <c r="M35" s="19"/>
      <c r="N35" s="19"/>
    </row>
    <row r="36" spans="1:14" ht="18.95" customHeight="1">
      <c r="A36" s="434"/>
      <c r="B36" s="436"/>
      <c r="C36" s="47"/>
      <c r="D36" s="18"/>
      <c r="E36" s="18"/>
      <c r="F36" s="18"/>
      <c r="G36" s="18"/>
      <c r="H36" s="18"/>
      <c r="I36" s="18"/>
      <c r="J36" s="18"/>
      <c r="K36" s="18"/>
      <c r="L36" s="18"/>
      <c r="M36" s="18"/>
      <c r="N36" s="18"/>
    </row>
    <row r="37" spans="1:14" ht="18.95" customHeight="1">
      <c r="A37" s="434"/>
      <c r="B37" s="436"/>
      <c r="C37" s="48"/>
      <c r="D37" s="19"/>
      <c r="E37" s="19"/>
      <c r="F37" s="19"/>
      <c r="G37" s="19"/>
      <c r="H37" s="19"/>
      <c r="I37" s="19"/>
      <c r="J37" s="19"/>
      <c r="K37" s="19"/>
      <c r="L37" s="19"/>
      <c r="M37" s="19"/>
      <c r="N37" s="19"/>
    </row>
    <row r="38" spans="1:14">
      <c r="A38" s="434"/>
      <c r="B38" s="436"/>
      <c r="C38" s="47"/>
      <c r="D38" s="18"/>
      <c r="E38" s="18"/>
      <c r="F38" s="18"/>
      <c r="G38" s="18"/>
      <c r="H38" s="18"/>
      <c r="I38" s="18"/>
      <c r="J38" s="18"/>
      <c r="K38" s="18"/>
      <c r="L38" s="18"/>
      <c r="M38" s="18"/>
      <c r="N38" s="18"/>
    </row>
    <row r="39" spans="1:14" ht="15.95" customHeight="1">
      <c r="A39" s="434"/>
      <c r="B39" s="13"/>
      <c r="C39" s="51"/>
      <c r="D39" s="35"/>
      <c r="E39" s="35"/>
      <c r="F39" s="35"/>
      <c r="G39" s="35"/>
      <c r="H39" s="35"/>
      <c r="I39" s="35"/>
      <c r="J39" s="35"/>
      <c r="K39" s="35"/>
      <c r="L39" s="35"/>
      <c r="M39" s="35"/>
      <c r="N39" s="35"/>
    </row>
    <row r="40" spans="1:14" ht="20.25" customHeight="1">
      <c r="A40" s="435"/>
      <c r="B40" s="429" t="s">
        <v>82</v>
      </c>
      <c r="C40" s="430"/>
      <c r="D40" s="36">
        <f>SUM(D18:D38)</f>
        <v>0</v>
      </c>
      <c r="E40" s="36">
        <f t="shared" ref="E40:N40" si="3">SUM(E18:E38)</f>
        <v>0</v>
      </c>
      <c r="F40" s="36">
        <f t="shared" si="3"/>
        <v>0</v>
      </c>
      <c r="G40" s="36">
        <f t="shared" si="3"/>
        <v>0</v>
      </c>
      <c r="H40" s="36">
        <f t="shared" si="3"/>
        <v>0</v>
      </c>
      <c r="I40" s="36">
        <f t="shared" si="3"/>
        <v>0</v>
      </c>
      <c r="J40" s="36">
        <f t="shared" si="3"/>
        <v>0</v>
      </c>
      <c r="K40" s="36">
        <f t="shared" si="3"/>
        <v>0</v>
      </c>
      <c r="L40" s="36">
        <f t="shared" si="3"/>
        <v>0</v>
      </c>
      <c r="M40" s="36">
        <f t="shared" si="3"/>
        <v>0</v>
      </c>
      <c r="N40" s="36">
        <f t="shared" si="3"/>
        <v>0</v>
      </c>
    </row>
    <row r="41" spans="1:14" ht="18.95" customHeight="1">
      <c r="A41" s="433" t="s">
        <v>83</v>
      </c>
      <c r="B41" s="436" t="s">
        <v>84</v>
      </c>
      <c r="C41" s="345"/>
      <c r="D41" s="75"/>
      <c r="E41" s="75"/>
      <c r="F41" s="75"/>
      <c r="G41" s="75"/>
      <c r="H41" s="75"/>
      <c r="I41" s="75"/>
      <c r="J41" s="75"/>
      <c r="K41" s="75"/>
      <c r="L41" s="75"/>
      <c r="M41" s="75"/>
      <c r="N41" s="75"/>
    </row>
    <row r="42" spans="1:14" ht="18.95" customHeight="1">
      <c r="A42" s="434"/>
      <c r="B42" s="437"/>
      <c r="C42" s="346"/>
      <c r="D42" s="347"/>
      <c r="E42" s="347"/>
      <c r="F42" s="347"/>
      <c r="G42" s="347"/>
      <c r="H42" s="347"/>
      <c r="I42" s="347"/>
      <c r="J42" s="347"/>
      <c r="K42" s="347"/>
      <c r="L42" s="347"/>
      <c r="M42" s="347"/>
      <c r="N42" s="347"/>
    </row>
    <row r="43" spans="1:14" ht="18.95" customHeight="1">
      <c r="A43" s="434"/>
      <c r="B43" s="437"/>
      <c r="C43" s="345"/>
      <c r="D43" s="75"/>
      <c r="E43" s="75"/>
      <c r="F43" s="75"/>
      <c r="G43" s="75"/>
      <c r="H43" s="75"/>
      <c r="I43" s="75"/>
      <c r="J43" s="75"/>
      <c r="K43" s="75"/>
      <c r="L43" s="75"/>
      <c r="M43" s="75"/>
      <c r="N43" s="75"/>
    </row>
    <row r="44" spans="1:14" ht="18.95" customHeight="1">
      <c r="A44" s="434"/>
      <c r="B44" s="437"/>
      <c r="C44" s="346"/>
      <c r="D44" s="347"/>
      <c r="E44" s="347"/>
      <c r="F44" s="347"/>
      <c r="G44" s="347"/>
      <c r="H44" s="347"/>
      <c r="I44" s="347"/>
      <c r="J44" s="347"/>
      <c r="K44" s="347"/>
      <c r="L44" s="347"/>
      <c r="M44" s="347"/>
      <c r="N44" s="347"/>
    </row>
    <row r="45" spans="1:14" ht="18.95" customHeight="1">
      <c r="A45" s="434"/>
      <c r="B45" s="437"/>
      <c r="C45" s="345"/>
      <c r="D45" s="75"/>
      <c r="E45" s="75"/>
      <c r="F45" s="75"/>
      <c r="G45" s="75"/>
      <c r="H45" s="75"/>
      <c r="I45" s="75"/>
      <c r="J45" s="75"/>
      <c r="K45" s="75"/>
      <c r="L45" s="75"/>
      <c r="M45" s="75"/>
      <c r="N45" s="75"/>
    </row>
    <row r="46" spans="1:14" ht="18.95" customHeight="1">
      <c r="A46" s="434"/>
      <c r="B46" s="437"/>
      <c r="C46" s="346"/>
      <c r="D46" s="347"/>
      <c r="E46" s="347"/>
      <c r="F46" s="347"/>
      <c r="G46" s="347"/>
      <c r="H46" s="347"/>
      <c r="I46" s="347"/>
      <c r="J46" s="347"/>
      <c r="K46" s="347"/>
      <c r="L46" s="347"/>
      <c r="M46" s="347"/>
      <c r="N46" s="347"/>
    </row>
    <row r="47" spans="1:14" ht="18.95" customHeight="1">
      <c r="A47" s="434"/>
      <c r="B47" s="437"/>
      <c r="C47" s="345"/>
      <c r="D47" s="75"/>
      <c r="E47" s="75"/>
      <c r="F47" s="75"/>
      <c r="G47" s="75"/>
      <c r="H47" s="75"/>
      <c r="I47" s="75"/>
      <c r="J47" s="75"/>
      <c r="K47" s="75"/>
      <c r="L47" s="75"/>
      <c r="M47" s="75"/>
      <c r="N47" s="75"/>
    </row>
    <row r="48" spans="1:14" ht="18.95" customHeight="1">
      <c r="A48" s="434"/>
      <c r="B48" s="437"/>
      <c r="C48" s="346"/>
      <c r="D48" s="347"/>
      <c r="E48" s="347"/>
      <c r="F48" s="347"/>
      <c r="G48" s="347"/>
      <c r="H48" s="347"/>
      <c r="I48" s="347"/>
      <c r="J48" s="347"/>
      <c r="K48" s="347"/>
      <c r="L48" s="347"/>
      <c r="M48" s="347"/>
      <c r="N48" s="347"/>
    </row>
    <row r="49" spans="1:14" ht="18.95" customHeight="1">
      <c r="A49" s="434"/>
      <c r="B49" s="437"/>
      <c r="C49" s="345"/>
      <c r="D49" s="75"/>
      <c r="E49" s="75"/>
      <c r="F49" s="75"/>
      <c r="G49" s="75"/>
      <c r="H49" s="75"/>
      <c r="I49" s="75"/>
      <c r="J49" s="75"/>
      <c r="K49" s="75"/>
      <c r="L49" s="75"/>
      <c r="M49" s="75"/>
      <c r="N49" s="75"/>
    </row>
    <row r="50" spans="1:14">
      <c r="A50" s="434"/>
      <c r="B50" s="437"/>
      <c r="C50" s="346"/>
      <c r="D50" s="347"/>
      <c r="E50" s="347"/>
      <c r="F50" s="347"/>
      <c r="G50" s="347"/>
      <c r="H50" s="347"/>
      <c r="I50" s="347"/>
      <c r="J50" s="347"/>
      <c r="K50" s="347"/>
      <c r="L50" s="347"/>
      <c r="M50" s="347"/>
      <c r="N50" s="347"/>
    </row>
    <row r="51" spans="1:14" ht="15.95" customHeight="1">
      <c r="A51" s="434"/>
      <c r="B51" s="13"/>
      <c r="C51" s="51"/>
      <c r="D51" s="13"/>
      <c r="E51" s="13"/>
      <c r="F51" s="13"/>
      <c r="G51" s="13"/>
      <c r="H51" s="13"/>
      <c r="I51" s="13"/>
      <c r="J51" s="13"/>
      <c r="K51" s="13"/>
      <c r="L51" s="13"/>
      <c r="M51" s="13"/>
      <c r="N51" s="13"/>
    </row>
    <row r="52" spans="1:14" ht="19.5" customHeight="1">
      <c r="A52" s="434"/>
      <c r="B52" s="33"/>
      <c r="C52" s="52" t="s">
        <v>85</v>
      </c>
      <c r="D52" s="34">
        <f t="shared" ref="D52:N52" si="4">SUM(D41:D50)</f>
        <v>0</v>
      </c>
      <c r="E52" s="34">
        <f t="shared" si="4"/>
        <v>0</v>
      </c>
      <c r="F52" s="34">
        <f t="shared" si="4"/>
        <v>0</v>
      </c>
      <c r="G52" s="34">
        <f t="shared" si="4"/>
        <v>0</v>
      </c>
      <c r="H52" s="34">
        <f t="shared" si="4"/>
        <v>0</v>
      </c>
      <c r="I52" s="34">
        <f t="shared" si="4"/>
        <v>0</v>
      </c>
      <c r="J52" s="34">
        <f t="shared" si="4"/>
        <v>0</v>
      </c>
      <c r="K52" s="34">
        <f t="shared" si="4"/>
        <v>0</v>
      </c>
      <c r="L52" s="34">
        <f t="shared" si="4"/>
        <v>0</v>
      </c>
      <c r="M52" s="34">
        <f t="shared" si="4"/>
        <v>0</v>
      </c>
      <c r="N52" s="34">
        <f t="shared" si="4"/>
        <v>0</v>
      </c>
    </row>
    <row r="53" spans="1:14" ht="18.95" customHeight="1">
      <c r="A53" s="433" t="s">
        <v>86</v>
      </c>
      <c r="B53" s="438" t="s">
        <v>87</v>
      </c>
      <c r="C53" s="47"/>
      <c r="D53" s="18"/>
      <c r="E53" s="18"/>
      <c r="F53" s="18"/>
      <c r="G53" s="18"/>
      <c r="H53" s="18"/>
      <c r="I53" s="18"/>
      <c r="J53" s="18"/>
      <c r="K53" s="18"/>
      <c r="L53" s="18"/>
      <c r="M53" s="18"/>
      <c r="N53" s="18"/>
    </row>
    <row r="54" spans="1:14" ht="18.95" customHeight="1">
      <c r="A54" s="434"/>
      <c r="B54" s="437"/>
      <c r="C54" s="48"/>
      <c r="D54" s="19"/>
      <c r="E54" s="19"/>
      <c r="F54" s="19"/>
      <c r="G54" s="19"/>
      <c r="H54" s="19"/>
      <c r="I54" s="19"/>
      <c r="J54" s="19"/>
      <c r="K54" s="19"/>
      <c r="L54" s="19"/>
      <c r="M54" s="19"/>
      <c r="N54" s="19"/>
    </row>
    <row r="55" spans="1:14" ht="18.95" customHeight="1">
      <c r="A55" s="434"/>
      <c r="B55" s="437"/>
      <c r="C55" s="47"/>
      <c r="D55" s="18"/>
      <c r="E55" s="18"/>
      <c r="F55" s="18"/>
      <c r="G55" s="18"/>
      <c r="H55" s="18"/>
      <c r="I55" s="18"/>
      <c r="J55" s="18"/>
      <c r="K55" s="18"/>
      <c r="L55" s="18"/>
      <c r="M55" s="18"/>
      <c r="N55" s="18"/>
    </row>
    <row r="56" spans="1:14" ht="18.95" customHeight="1">
      <c r="A56" s="434"/>
      <c r="B56" s="437"/>
      <c r="C56" s="48"/>
      <c r="D56" s="19"/>
      <c r="E56" s="19"/>
      <c r="F56" s="19"/>
      <c r="G56" s="19"/>
      <c r="H56" s="19"/>
      <c r="I56" s="19"/>
      <c r="J56" s="19"/>
      <c r="K56" s="19"/>
      <c r="L56" s="19"/>
      <c r="M56" s="19"/>
      <c r="N56" s="19"/>
    </row>
    <row r="57" spans="1:14" ht="18.95" customHeight="1">
      <c r="A57" s="434"/>
      <c r="B57" s="437"/>
      <c r="C57" s="47"/>
      <c r="D57" s="18"/>
      <c r="E57" s="18"/>
      <c r="F57" s="18"/>
      <c r="G57" s="18"/>
      <c r="H57" s="18"/>
      <c r="I57" s="18"/>
      <c r="J57" s="18"/>
      <c r="K57" s="18"/>
      <c r="L57" s="18"/>
      <c r="M57" s="18"/>
      <c r="N57" s="18"/>
    </row>
    <row r="58" spans="1:14" ht="18.95" customHeight="1">
      <c r="A58" s="434"/>
      <c r="B58" s="437"/>
      <c r="C58" s="48"/>
      <c r="D58" s="19"/>
      <c r="E58" s="19"/>
      <c r="F58" s="19"/>
      <c r="G58" s="19"/>
      <c r="H58" s="19"/>
      <c r="I58" s="19"/>
      <c r="J58" s="19"/>
      <c r="K58" s="19"/>
      <c r="L58" s="19"/>
      <c r="M58" s="19"/>
      <c r="N58" s="19"/>
    </row>
    <row r="59" spans="1:14" ht="18.95" customHeight="1">
      <c r="A59" s="434"/>
      <c r="B59" s="437"/>
      <c r="C59" s="47"/>
      <c r="D59" s="18"/>
      <c r="E59" s="18"/>
      <c r="F59" s="18"/>
      <c r="G59" s="18"/>
      <c r="H59" s="18"/>
      <c r="I59" s="18"/>
      <c r="J59" s="18"/>
      <c r="K59" s="18"/>
      <c r="L59" s="18"/>
      <c r="M59" s="18"/>
      <c r="N59" s="18"/>
    </row>
    <row r="60" spans="1:14" ht="18.95" customHeight="1">
      <c r="A60" s="434"/>
      <c r="B60" s="437"/>
      <c r="C60" s="48"/>
      <c r="D60" s="19"/>
      <c r="E60" s="19"/>
      <c r="F60" s="19"/>
      <c r="G60" s="19"/>
      <c r="H60" s="19"/>
      <c r="I60" s="19"/>
      <c r="J60" s="19"/>
      <c r="K60" s="19"/>
      <c r="L60" s="19"/>
      <c r="M60" s="19"/>
      <c r="N60" s="19"/>
    </row>
    <row r="61" spans="1:14" ht="18.95" customHeight="1">
      <c r="A61" s="434"/>
      <c r="B61" s="437"/>
      <c r="C61" s="47"/>
      <c r="D61" s="18"/>
      <c r="E61" s="18"/>
      <c r="F61" s="18"/>
      <c r="G61" s="18"/>
      <c r="H61" s="18"/>
      <c r="I61" s="18"/>
      <c r="J61" s="18"/>
      <c r="K61" s="18"/>
      <c r="L61" s="18"/>
      <c r="M61" s="18"/>
      <c r="N61" s="18"/>
    </row>
    <row r="62" spans="1:14">
      <c r="A62" s="434"/>
      <c r="B62" s="437"/>
      <c r="C62" s="49"/>
      <c r="D62" s="19"/>
      <c r="E62" s="19"/>
      <c r="F62" s="19"/>
      <c r="G62" s="19"/>
      <c r="H62" s="19"/>
      <c r="I62" s="19"/>
      <c r="J62" s="19"/>
      <c r="K62" s="19"/>
      <c r="L62" s="19"/>
      <c r="M62" s="19"/>
      <c r="N62" s="19"/>
    </row>
    <row r="63" spans="1:14" ht="15.95" customHeight="1">
      <c r="A63" s="434"/>
      <c r="B63" s="439" t="s">
        <v>88</v>
      </c>
      <c r="C63" s="50"/>
      <c r="D63" s="45"/>
      <c r="E63" s="45"/>
      <c r="F63" s="45"/>
      <c r="G63" s="45"/>
      <c r="H63" s="45"/>
      <c r="I63" s="45"/>
      <c r="J63" s="45"/>
      <c r="K63" s="45"/>
      <c r="L63" s="45"/>
      <c r="M63" s="45"/>
      <c r="N63" s="45"/>
    </row>
    <row r="64" spans="1:14">
      <c r="A64" s="434"/>
      <c r="B64" s="437"/>
      <c r="C64" s="48"/>
      <c r="D64" s="19"/>
      <c r="E64" s="19"/>
      <c r="F64" s="19"/>
      <c r="G64" s="19"/>
      <c r="H64" s="19"/>
      <c r="I64" s="19"/>
      <c r="J64" s="19"/>
      <c r="K64" s="19"/>
      <c r="L64" s="19"/>
      <c r="M64" s="19"/>
      <c r="N64" s="19"/>
    </row>
    <row r="65" spans="1:14" ht="18" customHeight="1">
      <c r="A65" s="434"/>
      <c r="B65" s="437"/>
      <c r="C65" s="47"/>
      <c r="D65" s="18"/>
      <c r="E65" s="18"/>
      <c r="F65" s="18"/>
      <c r="G65" s="18"/>
      <c r="H65" s="18"/>
      <c r="I65" s="18"/>
      <c r="J65" s="18"/>
      <c r="K65" s="18"/>
      <c r="L65" s="18"/>
      <c r="M65" s="18"/>
      <c r="N65" s="18"/>
    </row>
    <row r="66" spans="1:14">
      <c r="A66" s="434"/>
      <c r="B66" s="437"/>
      <c r="C66" s="48"/>
      <c r="D66" s="19"/>
      <c r="E66" s="19"/>
      <c r="F66" s="19"/>
      <c r="G66" s="19"/>
      <c r="H66" s="19"/>
      <c r="I66" s="19"/>
      <c r="J66" s="19"/>
      <c r="K66" s="19"/>
      <c r="L66" s="19"/>
      <c r="M66" s="19"/>
      <c r="N66" s="19"/>
    </row>
    <row r="67" spans="1:14">
      <c r="A67" s="434"/>
      <c r="B67" s="437"/>
      <c r="C67" s="47"/>
      <c r="D67" s="18"/>
      <c r="E67" s="18"/>
      <c r="F67" s="18"/>
      <c r="G67" s="18"/>
      <c r="H67" s="18"/>
      <c r="I67" s="18"/>
      <c r="J67" s="18"/>
      <c r="K67" s="18"/>
      <c r="L67" s="18"/>
      <c r="M67" s="18"/>
      <c r="N67" s="18"/>
    </row>
    <row r="68" spans="1:14">
      <c r="A68" s="434"/>
      <c r="B68" s="437"/>
      <c r="C68" s="48"/>
      <c r="D68" s="19"/>
      <c r="E68" s="19"/>
      <c r="F68" s="19"/>
      <c r="G68" s="19"/>
      <c r="H68" s="19"/>
      <c r="I68" s="19"/>
      <c r="J68" s="19"/>
      <c r="K68" s="19"/>
      <c r="L68" s="19"/>
      <c r="M68" s="19"/>
      <c r="N68" s="19"/>
    </row>
    <row r="69" spans="1:14">
      <c r="A69" s="434"/>
      <c r="B69" s="437"/>
      <c r="C69" s="47"/>
      <c r="D69" s="18"/>
      <c r="E69" s="18"/>
      <c r="F69" s="18"/>
      <c r="G69" s="18"/>
      <c r="H69" s="18"/>
      <c r="I69" s="18"/>
      <c r="J69" s="18"/>
      <c r="K69" s="18"/>
      <c r="L69" s="18"/>
      <c r="M69" s="18"/>
      <c r="N69" s="18"/>
    </row>
    <row r="70" spans="1:14">
      <c r="A70" s="434"/>
      <c r="B70" s="437"/>
      <c r="C70" s="48"/>
      <c r="D70" s="19"/>
      <c r="E70" s="19"/>
      <c r="F70" s="19"/>
      <c r="G70" s="19"/>
      <c r="H70" s="19"/>
      <c r="I70" s="19"/>
      <c r="J70" s="19"/>
      <c r="K70" s="19"/>
      <c r="L70" s="19"/>
      <c r="M70" s="19"/>
      <c r="N70" s="19"/>
    </row>
    <row r="71" spans="1:14" ht="16.5" customHeight="1">
      <c r="A71" s="434"/>
      <c r="B71" s="437"/>
      <c r="C71" s="47"/>
      <c r="D71" s="18"/>
      <c r="E71" s="18"/>
      <c r="F71" s="18"/>
      <c r="G71" s="18"/>
      <c r="H71" s="18"/>
      <c r="I71" s="18"/>
      <c r="J71" s="18"/>
      <c r="K71" s="18"/>
      <c r="L71" s="18"/>
      <c r="M71" s="18"/>
      <c r="N71" s="18"/>
    </row>
    <row r="72" spans="1:14" ht="18.95" customHeight="1">
      <c r="A72" s="434"/>
      <c r="B72" s="437"/>
      <c r="C72" s="48"/>
      <c r="D72" s="19"/>
      <c r="E72" s="19"/>
      <c r="F72" s="19"/>
      <c r="G72" s="19"/>
      <c r="H72" s="19"/>
      <c r="I72" s="19"/>
      <c r="J72" s="19"/>
      <c r="K72" s="19"/>
      <c r="L72" s="19"/>
      <c r="M72" s="19"/>
      <c r="N72" s="19"/>
    </row>
    <row r="73" spans="1:14" ht="18.95" customHeight="1">
      <c r="A73" s="434"/>
      <c r="B73" s="13"/>
      <c r="C73" s="51"/>
      <c r="D73" s="32"/>
      <c r="E73" s="32"/>
      <c r="F73" s="32"/>
      <c r="G73" s="32"/>
      <c r="H73" s="32"/>
      <c r="I73" s="32"/>
      <c r="J73" s="32"/>
      <c r="K73" s="32"/>
      <c r="L73" s="32"/>
      <c r="M73" s="32"/>
      <c r="N73" s="32"/>
    </row>
    <row r="74" spans="1:14" ht="18.95" customHeight="1">
      <c r="A74" s="435"/>
      <c r="B74" s="429" t="s">
        <v>89</v>
      </c>
      <c r="C74" s="430"/>
      <c r="D74" s="34">
        <f>SUM(D53:D72)</f>
        <v>0</v>
      </c>
      <c r="E74" s="34">
        <f t="shared" ref="E74:G74" si="5">SUM(E53:E72)</f>
        <v>0</v>
      </c>
      <c r="F74" s="34">
        <f t="shared" si="5"/>
        <v>0</v>
      </c>
      <c r="G74" s="34">
        <f t="shared" si="5"/>
        <v>0</v>
      </c>
      <c r="H74" s="34">
        <f t="shared" ref="H74:N74" si="6">SUM(H53:H72)</f>
        <v>0</v>
      </c>
      <c r="I74" s="34">
        <f t="shared" si="6"/>
        <v>0</v>
      </c>
      <c r="J74" s="34">
        <f t="shared" si="6"/>
        <v>0</v>
      </c>
      <c r="K74" s="34">
        <f t="shared" si="6"/>
        <v>0</v>
      </c>
      <c r="L74" s="34">
        <f t="shared" si="6"/>
        <v>0</v>
      </c>
      <c r="M74" s="34">
        <f t="shared" si="6"/>
        <v>0</v>
      </c>
      <c r="N74" s="34">
        <f t="shared" si="6"/>
        <v>0</v>
      </c>
    </row>
    <row r="75" spans="1:14" ht="18.95" customHeight="1">
      <c r="A75" s="433" t="s">
        <v>90</v>
      </c>
      <c r="B75" s="436" t="s">
        <v>91</v>
      </c>
      <c r="C75" s="47"/>
      <c r="D75" s="18"/>
      <c r="E75" s="18"/>
      <c r="F75" s="18"/>
      <c r="G75" s="18"/>
      <c r="H75" s="18"/>
      <c r="I75" s="18"/>
      <c r="J75" s="18"/>
      <c r="K75" s="18"/>
      <c r="L75" s="18"/>
      <c r="M75" s="18"/>
      <c r="N75" s="18"/>
    </row>
    <row r="76" spans="1:14" ht="18.95" customHeight="1">
      <c r="A76" s="434"/>
      <c r="B76" s="437"/>
      <c r="C76" s="48"/>
      <c r="D76" s="19"/>
      <c r="E76" s="19"/>
      <c r="F76" s="19"/>
      <c r="G76" s="19"/>
      <c r="H76" s="19"/>
      <c r="I76" s="19"/>
      <c r="J76" s="19"/>
      <c r="K76" s="19"/>
      <c r="L76" s="19"/>
      <c r="M76" s="19"/>
      <c r="N76" s="19"/>
    </row>
    <row r="77" spans="1:14" ht="18.95" customHeight="1">
      <c r="A77" s="434"/>
      <c r="B77" s="437"/>
      <c r="C77" s="47"/>
      <c r="D77" s="18"/>
      <c r="E77" s="18"/>
      <c r="F77" s="18"/>
      <c r="G77" s="18"/>
      <c r="H77" s="18"/>
      <c r="I77" s="18"/>
      <c r="J77" s="18"/>
      <c r="K77" s="18"/>
      <c r="L77" s="18"/>
      <c r="M77" s="18"/>
      <c r="N77" s="18"/>
    </row>
    <row r="78" spans="1:14" ht="18.95" customHeight="1">
      <c r="A78" s="434"/>
      <c r="B78" s="437"/>
      <c r="C78" s="48"/>
      <c r="D78" s="19"/>
      <c r="E78" s="19"/>
      <c r="F78" s="19"/>
      <c r="G78" s="19"/>
      <c r="H78" s="19"/>
      <c r="I78" s="19"/>
      <c r="J78" s="19"/>
      <c r="K78" s="19"/>
      <c r="L78" s="19"/>
      <c r="M78" s="19"/>
      <c r="N78" s="19"/>
    </row>
    <row r="79" spans="1:14" ht="18.95" customHeight="1">
      <c r="A79" s="434"/>
      <c r="B79" s="437"/>
      <c r="C79" s="47"/>
      <c r="D79" s="18"/>
      <c r="E79" s="18"/>
      <c r="F79" s="18"/>
      <c r="G79" s="18"/>
      <c r="H79" s="18"/>
      <c r="I79" s="18"/>
      <c r="J79" s="18"/>
      <c r="K79" s="18"/>
      <c r="L79" s="18"/>
      <c r="M79" s="18"/>
      <c r="N79" s="18"/>
    </row>
    <row r="80" spans="1:14" ht="18.95" customHeight="1">
      <c r="A80" s="434"/>
      <c r="B80" s="437"/>
      <c r="C80" s="48"/>
      <c r="D80" s="19"/>
      <c r="E80" s="19"/>
      <c r="F80" s="19"/>
      <c r="G80" s="19"/>
      <c r="H80" s="19"/>
      <c r="I80" s="19"/>
      <c r="J80" s="19"/>
      <c r="K80" s="19"/>
      <c r="L80" s="19"/>
      <c r="M80" s="19"/>
      <c r="N80" s="19"/>
    </row>
    <row r="81" spans="1:14" ht="18.95" customHeight="1">
      <c r="A81" s="434"/>
      <c r="B81" s="437"/>
      <c r="C81" s="47"/>
      <c r="D81" s="18"/>
      <c r="E81" s="18"/>
      <c r="F81" s="18"/>
      <c r="G81" s="18"/>
      <c r="H81" s="18"/>
      <c r="I81" s="18"/>
      <c r="J81" s="18"/>
      <c r="K81" s="18"/>
      <c r="L81" s="18"/>
      <c r="M81" s="18"/>
      <c r="N81" s="18"/>
    </row>
    <row r="82" spans="1:14" ht="18.95" customHeight="1">
      <c r="A82" s="434"/>
      <c r="B82" s="437"/>
      <c r="C82" s="48"/>
      <c r="D82" s="19"/>
      <c r="E82" s="19"/>
      <c r="F82" s="19"/>
      <c r="G82" s="19"/>
      <c r="H82" s="19"/>
      <c r="I82" s="19"/>
      <c r="J82" s="19"/>
      <c r="K82" s="19"/>
      <c r="L82" s="19"/>
      <c r="M82" s="19"/>
      <c r="N82" s="19"/>
    </row>
    <row r="83" spans="1:14" ht="18.95" customHeight="1">
      <c r="A83" s="434"/>
      <c r="B83" s="437"/>
      <c r="C83" s="47"/>
      <c r="D83" s="18"/>
      <c r="E83" s="18"/>
      <c r="F83" s="18"/>
      <c r="G83" s="18"/>
      <c r="H83" s="18"/>
      <c r="I83" s="18"/>
      <c r="J83" s="18"/>
      <c r="K83" s="18"/>
      <c r="L83" s="18"/>
      <c r="M83" s="18"/>
      <c r="N83" s="18"/>
    </row>
    <row r="84" spans="1:14" ht="18.95" customHeight="1">
      <c r="A84" s="434"/>
      <c r="B84" s="437"/>
      <c r="C84" s="48"/>
      <c r="D84" s="19"/>
      <c r="E84" s="19"/>
      <c r="F84" s="19"/>
      <c r="G84" s="19"/>
      <c r="H84" s="19"/>
      <c r="I84" s="19"/>
      <c r="J84" s="19"/>
      <c r="K84" s="19"/>
      <c r="L84" s="19"/>
      <c r="M84" s="19"/>
      <c r="N84" s="19"/>
    </row>
    <row r="85" spans="1:14" ht="18.95" customHeight="1">
      <c r="A85" s="434"/>
      <c r="B85" s="13"/>
      <c r="C85" s="51"/>
      <c r="D85" s="13"/>
      <c r="E85" s="13"/>
      <c r="F85" s="13"/>
      <c r="G85" s="13"/>
      <c r="H85" s="13"/>
      <c r="I85" s="13"/>
      <c r="J85" s="13"/>
      <c r="K85" s="13"/>
      <c r="L85" s="13"/>
      <c r="M85" s="13"/>
      <c r="N85" s="13"/>
    </row>
    <row r="86" spans="1:14" ht="18.95" customHeight="1">
      <c r="A86" s="435"/>
      <c r="B86" s="429" t="s">
        <v>92</v>
      </c>
      <c r="C86" s="430"/>
      <c r="D86" s="34">
        <f>SUM(D75:D84)</f>
        <v>0</v>
      </c>
      <c r="E86" s="34">
        <f t="shared" ref="E86:N86" si="7">SUM(E75:E84)</f>
        <v>0</v>
      </c>
      <c r="F86" s="34">
        <f t="shared" si="7"/>
        <v>0</v>
      </c>
      <c r="G86" s="34">
        <f t="shared" si="7"/>
        <v>0</v>
      </c>
      <c r="H86" s="34">
        <f t="shared" si="7"/>
        <v>0</v>
      </c>
      <c r="I86" s="34">
        <f t="shared" si="7"/>
        <v>0</v>
      </c>
      <c r="J86" s="34">
        <f t="shared" si="7"/>
        <v>0</v>
      </c>
      <c r="K86" s="34">
        <f t="shared" si="7"/>
        <v>0</v>
      </c>
      <c r="L86" s="34">
        <f t="shared" si="7"/>
        <v>0</v>
      </c>
      <c r="M86" s="34">
        <f t="shared" si="7"/>
        <v>0</v>
      </c>
      <c r="N86" s="34">
        <f t="shared" si="7"/>
        <v>0</v>
      </c>
    </row>
    <row r="87" spans="1:14" ht="15.95" customHeight="1">
      <c r="A87" s="433" t="s">
        <v>93</v>
      </c>
      <c r="B87" s="436" t="s">
        <v>94</v>
      </c>
      <c r="C87" s="47"/>
      <c r="D87" s="18"/>
      <c r="E87" s="18"/>
      <c r="F87" s="18"/>
      <c r="G87" s="18"/>
      <c r="H87" s="18"/>
      <c r="I87" s="18"/>
      <c r="J87" s="18"/>
      <c r="K87" s="18"/>
      <c r="L87" s="18"/>
      <c r="M87" s="18"/>
      <c r="N87" s="18"/>
    </row>
    <row r="88" spans="1:14" ht="18.95" customHeight="1">
      <c r="A88" s="434"/>
      <c r="B88" s="437"/>
      <c r="C88" s="48"/>
      <c r="D88" s="19"/>
      <c r="E88" s="19"/>
      <c r="F88" s="19"/>
      <c r="G88" s="19"/>
      <c r="H88" s="19"/>
      <c r="I88" s="19"/>
      <c r="J88" s="19"/>
      <c r="K88" s="19"/>
      <c r="L88" s="19"/>
      <c r="M88" s="19"/>
      <c r="N88" s="19"/>
    </row>
    <row r="89" spans="1:14" ht="18.95" customHeight="1">
      <c r="A89" s="434"/>
      <c r="B89" s="437"/>
      <c r="C89" s="47"/>
      <c r="D89" s="18"/>
      <c r="E89" s="18"/>
      <c r="F89" s="18"/>
      <c r="G89" s="18"/>
      <c r="H89" s="18"/>
      <c r="I89" s="18"/>
      <c r="J89" s="18"/>
      <c r="K89" s="18"/>
      <c r="L89" s="18"/>
      <c r="M89" s="18"/>
      <c r="N89" s="18"/>
    </row>
    <row r="90" spans="1:14" ht="18.95" customHeight="1">
      <c r="A90" s="434"/>
      <c r="B90" s="437"/>
      <c r="C90" s="48"/>
      <c r="D90" s="19"/>
      <c r="E90" s="19"/>
      <c r="F90" s="19"/>
      <c r="G90" s="19"/>
      <c r="H90" s="19"/>
      <c r="I90" s="19"/>
      <c r="J90" s="19"/>
      <c r="K90" s="19"/>
      <c r="L90" s="19"/>
      <c r="M90" s="19"/>
      <c r="N90" s="19"/>
    </row>
    <row r="91" spans="1:14" ht="18.95" customHeight="1">
      <c r="A91" s="434"/>
      <c r="B91" s="437"/>
      <c r="C91" s="47"/>
      <c r="D91" s="18"/>
      <c r="E91" s="18"/>
      <c r="F91" s="18"/>
      <c r="G91" s="18"/>
      <c r="H91" s="18"/>
      <c r="I91" s="18"/>
      <c r="J91" s="18"/>
      <c r="K91" s="18"/>
      <c r="L91" s="18"/>
      <c r="M91" s="18"/>
      <c r="N91" s="18"/>
    </row>
    <row r="92" spans="1:14" ht="18.95" customHeight="1">
      <c r="A92" s="434"/>
      <c r="B92" s="437"/>
      <c r="C92" s="48"/>
      <c r="D92" s="19"/>
      <c r="E92" s="19"/>
      <c r="F92" s="19"/>
      <c r="G92" s="19"/>
      <c r="H92" s="19"/>
      <c r="I92" s="19"/>
      <c r="J92" s="19"/>
      <c r="K92" s="19"/>
      <c r="L92" s="19"/>
      <c r="M92" s="19"/>
      <c r="N92" s="19"/>
    </row>
    <row r="93" spans="1:14" ht="18.95" customHeight="1">
      <c r="A93" s="434"/>
      <c r="B93" s="437"/>
      <c r="C93" s="47"/>
      <c r="D93" s="18"/>
      <c r="E93" s="18"/>
      <c r="F93" s="18"/>
      <c r="G93" s="18"/>
      <c r="H93" s="18"/>
      <c r="I93" s="18"/>
      <c r="J93" s="18"/>
      <c r="K93" s="18"/>
      <c r="L93" s="18"/>
      <c r="M93" s="18"/>
      <c r="N93" s="18"/>
    </row>
    <row r="94" spans="1:14" ht="18.95" customHeight="1">
      <c r="A94" s="434"/>
      <c r="B94" s="437"/>
      <c r="C94" s="48"/>
      <c r="D94" s="19"/>
      <c r="E94" s="19"/>
      <c r="F94" s="19"/>
      <c r="G94" s="19"/>
      <c r="H94" s="19"/>
      <c r="I94" s="19"/>
      <c r="J94" s="19"/>
      <c r="K94" s="19"/>
      <c r="L94" s="19"/>
      <c r="M94" s="19"/>
      <c r="N94" s="19"/>
    </row>
    <row r="95" spans="1:14" ht="18.95" customHeight="1">
      <c r="A95" s="434"/>
      <c r="B95" s="437"/>
      <c r="C95" s="47"/>
      <c r="D95" s="18"/>
      <c r="E95" s="18"/>
      <c r="F95" s="18"/>
      <c r="G95" s="18"/>
      <c r="H95" s="18"/>
      <c r="I95" s="18"/>
      <c r="J95" s="18"/>
      <c r="K95" s="18"/>
      <c r="L95" s="18"/>
      <c r="M95" s="18"/>
      <c r="N95" s="18"/>
    </row>
    <row r="96" spans="1:14" ht="18.95" customHeight="1">
      <c r="A96" s="434"/>
      <c r="B96" s="437"/>
      <c r="C96" s="48"/>
      <c r="D96" s="19"/>
      <c r="E96" s="19"/>
      <c r="F96" s="19"/>
      <c r="G96" s="19"/>
      <c r="H96" s="19"/>
      <c r="I96" s="19"/>
      <c r="J96" s="19"/>
      <c r="K96" s="19"/>
      <c r="L96" s="19"/>
      <c r="M96" s="19"/>
      <c r="N96" s="19"/>
    </row>
    <row r="97" spans="1:14" ht="18.95" customHeight="1">
      <c r="A97" s="434"/>
      <c r="B97" s="13"/>
      <c r="C97" s="51"/>
      <c r="D97" s="13"/>
      <c r="E97" s="13"/>
      <c r="F97" s="13"/>
      <c r="G97" s="13"/>
      <c r="H97" s="13"/>
      <c r="I97" s="13"/>
      <c r="J97" s="13"/>
      <c r="K97" s="13"/>
      <c r="L97" s="13"/>
      <c r="M97" s="13"/>
      <c r="N97" s="13"/>
    </row>
    <row r="98" spans="1:14" ht="18.95" customHeight="1">
      <c r="A98" s="434"/>
      <c r="B98" s="33"/>
      <c r="C98" s="52" t="s">
        <v>95</v>
      </c>
      <c r="D98" s="34">
        <f>SUM(D87:D96)</f>
        <v>0</v>
      </c>
      <c r="E98" s="34">
        <f t="shared" ref="E98:N98" si="8">SUM(E87:E96)</f>
        <v>0</v>
      </c>
      <c r="F98" s="34">
        <f t="shared" si="8"/>
        <v>0</v>
      </c>
      <c r="G98" s="34">
        <f t="shared" si="8"/>
        <v>0</v>
      </c>
      <c r="H98" s="34">
        <f t="shared" si="8"/>
        <v>0</v>
      </c>
      <c r="I98" s="34">
        <f t="shared" si="8"/>
        <v>0</v>
      </c>
      <c r="J98" s="34">
        <f t="shared" si="8"/>
        <v>0</v>
      </c>
      <c r="K98" s="34">
        <f t="shared" si="8"/>
        <v>0</v>
      </c>
      <c r="L98" s="34">
        <f t="shared" si="8"/>
        <v>0</v>
      </c>
      <c r="M98" s="34">
        <f t="shared" si="8"/>
        <v>0</v>
      </c>
      <c r="N98" s="34">
        <f t="shared" si="8"/>
        <v>0</v>
      </c>
    </row>
    <row r="99" spans="1:14" ht="18.95" customHeight="1">
      <c r="A99" s="37"/>
      <c r="B99" s="38"/>
      <c r="C99" s="39"/>
      <c r="D99" s="40"/>
      <c r="E99" s="29"/>
      <c r="F99" s="29"/>
      <c r="G99" s="29"/>
      <c r="H99" s="29"/>
      <c r="I99" s="29"/>
      <c r="J99" s="29"/>
      <c r="K99" s="29"/>
      <c r="L99" s="29"/>
      <c r="M99" s="29"/>
      <c r="N99" s="29"/>
    </row>
    <row r="100" spans="1:14" ht="18.95" customHeight="1">
      <c r="A100" s="427" t="s">
        <v>96</v>
      </c>
      <c r="B100" s="427"/>
      <c r="C100" s="428"/>
      <c r="D100" s="43">
        <f t="shared" ref="D100:N100" si="9">D17+D40+D74+D86+D98</f>
        <v>0</v>
      </c>
      <c r="E100" s="43">
        <f t="shared" si="9"/>
        <v>0</v>
      </c>
      <c r="F100" s="43">
        <f t="shared" si="9"/>
        <v>0</v>
      </c>
      <c r="G100" s="43">
        <f t="shared" si="9"/>
        <v>0</v>
      </c>
      <c r="H100" s="43">
        <f t="shared" si="9"/>
        <v>0</v>
      </c>
      <c r="I100" s="43">
        <f t="shared" si="9"/>
        <v>0</v>
      </c>
      <c r="J100" s="43">
        <f t="shared" si="9"/>
        <v>0</v>
      </c>
      <c r="K100" s="43">
        <f t="shared" si="9"/>
        <v>0</v>
      </c>
      <c r="L100" s="43">
        <f t="shared" si="9"/>
        <v>0</v>
      </c>
      <c r="M100" s="43">
        <f t="shared" si="9"/>
        <v>0</v>
      </c>
      <c r="N100" s="43">
        <f t="shared" si="9"/>
        <v>0</v>
      </c>
    </row>
    <row r="101" spans="1:14" ht="18.95" customHeight="1">
      <c r="A101" s="25"/>
      <c r="B101" s="25"/>
      <c r="C101" s="53"/>
      <c r="D101" s="25"/>
      <c r="E101" s="25"/>
      <c r="F101" s="25"/>
      <c r="G101" s="25"/>
      <c r="H101" s="25"/>
      <c r="I101" s="25"/>
      <c r="J101" s="25"/>
      <c r="K101" s="25"/>
      <c r="L101" s="25"/>
      <c r="M101" s="25"/>
      <c r="N101" s="25"/>
    </row>
    <row r="102" spans="1:14" ht="18.95" customHeight="1">
      <c r="A102" s="25"/>
      <c r="B102" s="25"/>
      <c r="C102" s="53"/>
      <c r="D102" s="25"/>
      <c r="E102" s="25"/>
      <c r="F102" s="25"/>
      <c r="G102" s="25"/>
      <c r="H102" s="25"/>
      <c r="I102" s="25"/>
      <c r="J102" s="25"/>
      <c r="K102" s="25"/>
      <c r="L102" s="25"/>
      <c r="M102" s="25"/>
      <c r="N102" s="25"/>
    </row>
    <row r="103" spans="1:14" ht="18.95" customHeight="1">
      <c r="A103" s="440" t="s">
        <v>97</v>
      </c>
      <c r="B103" s="448"/>
      <c r="C103" s="17"/>
      <c r="D103" s="15"/>
      <c r="E103" s="16"/>
      <c r="F103" s="16"/>
      <c r="G103" s="16"/>
      <c r="H103" s="16"/>
      <c r="I103" s="16"/>
      <c r="J103" s="16"/>
      <c r="K103" s="16"/>
      <c r="L103" s="16"/>
      <c r="M103" s="16"/>
      <c r="N103" s="16"/>
    </row>
    <row r="104" spans="1:14" ht="32.25" customHeight="1">
      <c r="A104" s="449"/>
      <c r="B104" s="450"/>
      <c r="C104" s="17"/>
      <c r="D104" s="15"/>
      <c r="E104" s="16"/>
      <c r="F104" s="16"/>
      <c r="G104" s="16"/>
      <c r="H104" s="16"/>
      <c r="I104" s="16"/>
      <c r="J104" s="16"/>
      <c r="K104" s="16"/>
      <c r="L104" s="16"/>
      <c r="M104" s="16"/>
      <c r="N104" s="16"/>
    </row>
    <row r="105" spans="1:14" ht="15.75" customHeight="1">
      <c r="A105" s="44"/>
      <c r="B105" s="44"/>
      <c r="C105" s="54" t="s">
        <v>98</v>
      </c>
      <c r="D105" s="44">
        <f>D5</f>
        <v>2023</v>
      </c>
      <c r="E105" s="44">
        <f>D105+1</f>
        <v>2024</v>
      </c>
      <c r="F105" s="44">
        <f t="shared" ref="F105:N105" si="10">E105+1</f>
        <v>2025</v>
      </c>
      <c r="G105" s="44">
        <f t="shared" si="10"/>
        <v>2026</v>
      </c>
      <c r="H105" s="44">
        <f t="shared" si="10"/>
        <v>2027</v>
      </c>
      <c r="I105" s="44">
        <f t="shared" si="10"/>
        <v>2028</v>
      </c>
      <c r="J105" s="44">
        <f t="shared" si="10"/>
        <v>2029</v>
      </c>
      <c r="K105" s="44">
        <f t="shared" si="10"/>
        <v>2030</v>
      </c>
      <c r="L105" s="44">
        <f t="shared" si="10"/>
        <v>2031</v>
      </c>
      <c r="M105" s="44">
        <f t="shared" si="10"/>
        <v>2032</v>
      </c>
      <c r="N105" s="44">
        <f t="shared" si="10"/>
        <v>2033</v>
      </c>
    </row>
    <row r="106" spans="1:14" ht="18.95" customHeight="1">
      <c r="A106" s="433" t="s">
        <v>99</v>
      </c>
      <c r="B106" s="436" t="s">
        <v>100</v>
      </c>
      <c r="C106" s="47"/>
      <c r="D106" s="18"/>
      <c r="E106" s="18"/>
      <c r="F106" s="18"/>
      <c r="G106" s="18"/>
      <c r="H106" s="18"/>
      <c r="I106" s="18"/>
      <c r="J106" s="18"/>
      <c r="K106" s="18"/>
      <c r="L106" s="18"/>
      <c r="M106" s="18"/>
      <c r="N106" s="18"/>
    </row>
    <row r="107" spans="1:14" ht="18.95" customHeight="1">
      <c r="A107" s="434"/>
      <c r="B107" s="436"/>
      <c r="C107" s="48"/>
      <c r="D107" s="19"/>
      <c r="E107" s="19"/>
      <c r="F107" s="19"/>
      <c r="G107" s="19"/>
      <c r="H107" s="19"/>
      <c r="I107" s="19"/>
      <c r="J107" s="19"/>
      <c r="K107" s="19"/>
      <c r="L107" s="19"/>
      <c r="M107" s="19"/>
      <c r="N107" s="19"/>
    </row>
    <row r="108" spans="1:14" ht="18.95" customHeight="1">
      <c r="A108" s="434"/>
      <c r="B108" s="436"/>
      <c r="C108" s="47"/>
      <c r="D108" s="18"/>
      <c r="E108" s="18"/>
      <c r="F108" s="18"/>
      <c r="G108" s="18"/>
      <c r="H108" s="18"/>
      <c r="I108" s="18"/>
      <c r="J108" s="18"/>
      <c r="K108" s="18"/>
      <c r="L108" s="18"/>
      <c r="M108" s="18"/>
      <c r="N108" s="18"/>
    </row>
    <row r="109" spans="1:14" ht="18.95" customHeight="1">
      <c r="A109" s="434"/>
      <c r="B109" s="436"/>
      <c r="C109" s="48"/>
      <c r="D109" s="19"/>
      <c r="E109" s="19"/>
      <c r="F109" s="19"/>
      <c r="G109" s="19"/>
      <c r="H109" s="19"/>
      <c r="I109" s="19"/>
      <c r="J109" s="19"/>
      <c r="K109" s="19"/>
      <c r="L109" s="19"/>
      <c r="M109" s="19"/>
      <c r="N109" s="19"/>
    </row>
    <row r="110" spans="1:14" ht="18.95" customHeight="1">
      <c r="A110" s="434"/>
      <c r="B110" s="436"/>
      <c r="C110" s="47"/>
      <c r="D110" s="18"/>
      <c r="E110" s="18"/>
      <c r="F110" s="18"/>
      <c r="G110" s="18"/>
      <c r="H110" s="18"/>
      <c r="I110" s="18"/>
      <c r="J110" s="18"/>
      <c r="K110" s="18"/>
      <c r="L110" s="18"/>
      <c r="M110" s="18"/>
      <c r="N110" s="18"/>
    </row>
    <row r="111" spans="1:14" ht="18.95" customHeight="1">
      <c r="A111" s="434"/>
      <c r="B111" s="436"/>
      <c r="C111" s="48"/>
      <c r="D111" s="19"/>
      <c r="E111" s="19"/>
      <c r="F111" s="19"/>
      <c r="G111" s="19"/>
      <c r="H111" s="19"/>
      <c r="I111" s="19"/>
      <c r="J111" s="19"/>
      <c r="K111" s="19"/>
      <c r="L111" s="19"/>
      <c r="M111" s="19"/>
      <c r="N111" s="19"/>
    </row>
    <row r="112" spans="1:14" ht="18.95" customHeight="1">
      <c r="A112" s="434"/>
      <c r="B112" s="436"/>
      <c r="C112" s="47"/>
      <c r="D112" s="18"/>
      <c r="E112" s="18"/>
      <c r="F112" s="18"/>
      <c r="G112" s="18"/>
      <c r="H112" s="18"/>
      <c r="I112" s="18"/>
      <c r="J112" s="18"/>
      <c r="K112" s="18"/>
      <c r="L112" s="18"/>
      <c r="M112" s="18"/>
      <c r="N112" s="18"/>
    </row>
    <row r="113" spans="1:14" ht="18.95" customHeight="1">
      <c r="A113" s="434"/>
      <c r="B113" s="436"/>
      <c r="C113" s="48"/>
      <c r="D113" s="19"/>
      <c r="E113" s="19"/>
      <c r="F113" s="19"/>
      <c r="G113" s="19"/>
      <c r="H113" s="19"/>
      <c r="I113" s="19"/>
      <c r="J113" s="19"/>
      <c r="K113" s="19"/>
      <c r="L113" s="19"/>
      <c r="M113" s="19"/>
      <c r="N113" s="19"/>
    </row>
    <row r="114" spans="1:14" ht="18.95" customHeight="1">
      <c r="A114" s="434"/>
      <c r="B114" s="436"/>
      <c r="C114" s="47"/>
      <c r="D114" s="18"/>
      <c r="E114" s="18"/>
      <c r="F114" s="18"/>
      <c r="G114" s="18"/>
      <c r="H114" s="18"/>
      <c r="I114" s="18"/>
      <c r="J114" s="18"/>
      <c r="K114" s="18"/>
      <c r="L114" s="18"/>
      <c r="M114" s="18"/>
      <c r="N114" s="18"/>
    </row>
    <row r="115" spans="1:14" ht="18.95" customHeight="1">
      <c r="A115" s="434"/>
      <c r="B115" s="436"/>
      <c r="C115" s="48"/>
      <c r="D115" s="19"/>
      <c r="E115" s="19"/>
      <c r="F115" s="19"/>
      <c r="G115" s="19"/>
      <c r="H115" s="19"/>
      <c r="I115" s="19"/>
      <c r="J115" s="19"/>
      <c r="K115" s="19"/>
      <c r="L115" s="19"/>
      <c r="M115" s="19"/>
      <c r="N115" s="19"/>
    </row>
    <row r="116" spans="1:14" ht="15.95" customHeight="1">
      <c r="A116" s="434"/>
      <c r="B116" s="436"/>
      <c r="C116" s="47"/>
      <c r="D116" s="18"/>
      <c r="E116" s="18"/>
      <c r="F116" s="18"/>
      <c r="G116" s="18"/>
      <c r="H116" s="18"/>
      <c r="I116" s="18"/>
      <c r="J116" s="18"/>
      <c r="K116" s="18"/>
      <c r="L116" s="18"/>
      <c r="M116" s="18"/>
      <c r="N116" s="18"/>
    </row>
    <row r="117" spans="1:14" ht="15.75" customHeight="1">
      <c r="A117" s="434"/>
      <c r="B117" s="436"/>
      <c r="C117" s="48"/>
      <c r="D117" s="19"/>
      <c r="E117" s="19"/>
      <c r="F117" s="19"/>
      <c r="G117" s="19"/>
      <c r="H117" s="19"/>
      <c r="I117" s="19"/>
      <c r="J117" s="19"/>
      <c r="K117" s="19"/>
      <c r="L117" s="19"/>
      <c r="M117" s="19"/>
      <c r="N117" s="19"/>
    </row>
    <row r="118" spans="1:14" ht="18.95" customHeight="1">
      <c r="A118" s="434"/>
      <c r="B118" s="436"/>
      <c r="C118" s="47"/>
      <c r="D118" s="18"/>
      <c r="E118" s="18"/>
      <c r="F118" s="18"/>
      <c r="G118" s="18"/>
      <c r="H118" s="18"/>
      <c r="I118" s="18"/>
      <c r="J118" s="18"/>
      <c r="K118" s="18"/>
      <c r="L118" s="18"/>
      <c r="M118" s="18"/>
      <c r="N118" s="18"/>
    </row>
    <row r="119" spans="1:14" ht="18.95" customHeight="1">
      <c r="A119" s="434"/>
      <c r="B119" s="436"/>
      <c r="C119" s="48"/>
      <c r="D119" s="19"/>
      <c r="E119" s="19"/>
      <c r="F119" s="19"/>
      <c r="G119" s="19"/>
      <c r="H119" s="19"/>
      <c r="I119" s="19"/>
      <c r="J119" s="19"/>
      <c r="K119" s="19"/>
      <c r="L119" s="19"/>
      <c r="M119" s="19"/>
      <c r="N119" s="19"/>
    </row>
    <row r="120" spans="1:14" ht="18.95" customHeight="1">
      <c r="A120" s="434"/>
      <c r="B120" s="436"/>
      <c r="C120" s="47"/>
      <c r="D120" s="18"/>
      <c r="E120" s="18"/>
      <c r="F120" s="18"/>
      <c r="G120" s="18"/>
      <c r="H120" s="18"/>
      <c r="I120" s="18"/>
      <c r="J120" s="18"/>
      <c r="K120" s="18"/>
      <c r="L120" s="18"/>
      <c r="M120" s="18"/>
      <c r="N120" s="18"/>
    </row>
    <row r="121" spans="1:14" ht="18.95" customHeight="1">
      <c r="A121" s="434"/>
      <c r="B121" s="57"/>
      <c r="C121" s="58"/>
      <c r="D121" s="59"/>
      <c r="E121" s="59"/>
      <c r="F121" s="59"/>
      <c r="G121" s="59"/>
      <c r="H121" s="59"/>
      <c r="I121" s="59"/>
      <c r="J121" s="59"/>
      <c r="K121" s="59"/>
      <c r="L121" s="59"/>
      <c r="M121" s="59"/>
      <c r="N121" s="59"/>
    </row>
    <row r="122" spans="1:14" ht="18.95" customHeight="1">
      <c r="A122" s="434"/>
      <c r="B122" s="429" t="s">
        <v>101</v>
      </c>
      <c r="C122" s="430"/>
      <c r="D122" s="34">
        <f>SUM(D106:D120)</f>
        <v>0</v>
      </c>
      <c r="E122" s="34">
        <f t="shared" ref="E122:N122" si="11">SUM(E106:E120)</f>
        <v>0</v>
      </c>
      <c r="F122" s="34">
        <f t="shared" si="11"/>
        <v>0</v>
      </c>
      <c r="G122" s="34">
        <f t="shared" si="11"/>
        <v>0</v>
      </c>
      <c r="H122" s="34">
        <f t="shared" si="11"/>
        <v>0</v>
      </c>
      <c r="I122" s="34">
        <f t="shared" si="11"/>
        <v>0</v>
      </c>
      <c r="J122" s="34">
        <f t="shared" si="11"/>
        <v>0</v>
      </c>
      <c r="K122" s="34">
        <f t="shared" si="11"/>
        <v>0</v>
      </c>
      <c r="L122" s="34">
        <f t="shared" si="11"/>
        <v>0</v>
      </c>
      <c r="M122" s="34">
        <f t="shared" si="11"/>
        <v>0</v>
      </c>
      <c r="N122" s="34">
        <f t="shared" si="11"/>
        <v>0</v>
      </c>
    </row>
    <row r="123" spans="1:14" ht="18.95" customHeight="1">
      <c r="A123" s="434"/>
      <c r="B123" s="436" t="s">
        <v>102</v>
      </c>
      <c r="C123" s="47"/>
      <c r="D123" s="18"/>
      <c r="E123" s="18"/>
      <c r="F123" s="18"/>
      <c r="G123" s="18"/>
      <c r="H123" s="18"/>
      <c r="I123" s="18"/>
      <c r="J123" s="18"/>
      <c r="K123" s="18"/>
      <c r="L123" s="18"/>
      <c r="M123" s="18"/>
      <c r="N123" s="18"/>
    </row>
    <row r="124" spans="1:14" ht="18.95" customHeight="1">
      <c r="A124" s="434"/>
      <c r="B124" s="444"/>
      <c r="C124" s="48"/>
      <c r="D124" s="19"/>
      <c r="E124" s="19"/>
      <c r="F124" s="19"/>
      <c r="G124" s="19"/>
      <c r="H124" s="19"/>
      <c r="I124" s="19"/>
      <c r="J124" s="19"/>
      <c r="K124" s="19"/>
      <c r="L124" s="19"/>
      <c r="M124" s="19"/>
      <c r="N124" s="19"/>
    </row>
    <row r="125" spans="1:14" ht="18.95" customHeight="1">
      <c r="A125" s="434"/>
      <c r="B125" s="444"/>
      <c r="C125" s="47"/>
      <c r="D125" s="18"/>
      <c r="E125" s="18"/>
      <c r="F125" s="18"/>
      <c r="G125" s="18"/>
      <c r="H125" s="18"/>
      <c r="I125" s="18"/>
      <c r="J125" s="18"/>
      <c r="K125" s="18"/>
      <c r="L125" s="18"/>
      <c r="M125" s="18"/>
      <c r="N125" s="18"/>
    </row>
    <row r="126" spans="1:14" ht="18.95" customHeight="1">
      <c r="A126" s="434"/>
      <c r="B126" s="444"/>
      <c r="C126" s="49"/>
      <c r="D126" s="19"/>
      <c r="E126" s="19"/>
      <c r="F126" s="19"/>
      <c r="G126" s="19"/>
      <c r="H126" s="19"/>
      <c r="I126" s="19"/>
      <c r="J126" s="19"/>
      <c r="K126" s="19"/>
      <c r="L126" s="19"/>
      <c r="M126" s="19"/>
      <c r="N126" s="19"/>
    </row>
    <row r="127" spans="1:14" ht="18.95" customHeight="1">
      <c r="A127" s="434"/>
      <c r="B127" s="444"/>
      <c r="C127" s="55"/>
      <c r="D127" s="18"/>
      <c r="E127" s="18"/>
      <c r="F127" s="18"/>
      <c r="G127" s="18"/>
      <c r="H127" s="18"/>
      <c r="I127" s="18"/>
      <c r="J127" s="18"/>
      <c r="K127" s="18"/>
      <c r="L127" s="18"/>
      <c r="M127" s="18"/>
      <c r="N127" s="18"/>
    </row>
    <row r="128" spans="1:14" ht="15.95" customHeight="1">
      <c r="A128" s="434"/>
      <c r="B128" s="444"/>
      <c r="C128" s="49"/>
      <c r="D128" s="19"/>
      <c r="E128" s="19"/>
      <c r="F128" s="19"/>
      <c r="G128" s="19"/>
      <c r="H128" s="19"/>
      <c r="I128" s="19"/>
      <c r="J128" s="19"/>
      <c r="K128" s="19"/>
      <c r="L128" s="19"/>
      <c r="M128" s="19"/>
      <c r="N128" s="19"/>
    </row>
    <row r="129" spans="1:14" ht="17.25" customHeight="1">
      <c r="A129" s="434"/>
      <c r="B129" s="444"/>
      <c r="C129" s="55"/>
      <c r="D129" s="18"/>
      <c r="E129" s="18"/>
      <c r="F129" s="18"/>
      <c r="G129" s="18"/>
      <c r="H129" s="18"/>
      <c r="I129" s="18"/>
      <c r="J129" s="18"/>
      <c r="K129" s="18"/>
      <c r="L129" s="18"/>
      <c r="M129" s="18"/>
      <c r="N129" s="18"/>
    </row>
    <row r="130" spans="1:14" ht="18.95" customHeight="1">
      <c r="A130" s="434"/>
      <c r="B130" s="444"/>
      <c r="C130" s="49"/>
      <c r="D130" s="19"/>
      <c r="E130" s="19"/>
      <c r="F130" s="19"/>
      <c r="G130" s="19"/>
      <c r="H130" s="19"/>
      <c r="I130" s="19"/>
      <c r="J130" s="19"/>
      <c r="K130" s="19"/>
      <c r="L130" s="19"/>
      <c r="M130" s="19"/>
      <c r="N130" s="19"/>
    </row>
    <row r="131" spans="1:14" ht="18.95" customHeight="1">
      <c r="A131" s="434"/>
      <c r="B131" s="444"/>
      <c r="C131" s="55"/>
      <c r="D131" s="18"/>
      <c r="E131" s="18"/>
      <c r="F131" s="18"/>
      <c r="G131" s="18"/>
      <c r="H131" s="18"/>
      <c r="I131" s="18"/>
      <c r="J131" s="18"/>
      <c r="K131" s="18"/>
      <c r="L131" s="18"/>
      <c r="M131" s="18"/>
      <c r="N131" s="18"/>
    </row>
    <row r="132" spans="1:14" ht="18.95" customHeight="1">
      <c r="A132" s="434"/>
      <c r="B132" s="444"/>
      <c r="C132" s="49"/>
      <c r="D132" s="19"/>
      <c r="E132" s="19"/>
      <c r="F132" s="19"/>
      <c r="G132" s="19"/>
      <c r="H132" s="19"/>
      <c r="I132" s="19"/>
      <c r="J132" s="19"/>
      <c r="K132" s="19"/>
      <c r="L132" s="19"/>
      <c r="M132" s="19"/>
      <c r="N132" s="19"/>
    </row>
    <row r="133" spans="1:14" ht="18.95" customHeight="1">
      <c r="A133" s="434"/>
      <c r="B133" s="444"/>
      <c r="C133" s="55"/>
      <c r="D133" s="18"/>
      <c r="E133" s="18"/>
      <c r="F133" s="18"/>
      <c r="G133" s="18"/>
      <c r="H133" s="18"/>
      <c r="I133" s="18"/>
      <c r="J133" s="18"/>
      <c r="K133" s="18"/>
      <c r="L133" s="18"/>
      <c r="M133" s="18"/>
      <c r="N133" s="18"/>
    </row>
    <row r="134" spans="1:14" ht="18.95" customHeight="1">
      <c r="A134" s="434"/>
      <c r="B134" s="444"/>
      <c r="C134" s="49"/>
      <c r="D134" s="19"/>
      <c r="E134" s="19"/>
      <c r="F134" s="19"/>
      <c r="G134" s="19"/>
      <c r="H134" s="19"/>
      <c r="I134" s="19"/>
      <c r="J134" s="19"/>
      <c r="K134" s="19"/>
      <c r="L134" s="19"/>
      <c r="M134" s="19"/>
      <c r="N134" s="19"/>
    </row>
    <row r="135" spans="1:14" ht="18.95" customHeight="1">
      <c r="A135" s="434"/>
      <c r="B135" s="444"/>
      <c r="C135" s="55"/>
      <c r="D135" s="18"/>
      <c r="E135" s="18"/>
      <c r="F135" s="18"/>
      <c r="G135" s="18"/>
      <c r="H135" s="18"/>
      <c r="I135" s="18"/>
      <c r="J135" s="18"/>
      <c r="K135" s="18"/>
      <c r="L135" s="18"/>
      <c r="M135" s="18"/>
      <c r="N135" s="18"/>
    </row>
    <row r="136" spans="1:14" ht="18.95" customHeight="1">
      <c r="A136" s="434"/>
      <c r="B136" s="444"/>
      <c r="C136" s="49"/>
      <c r="D136" s="19"/>
      <c r="E136" s="19"/>
      <c r="F136" s="19"/>
      <c r="G136" s="19"/>
      <c r="H136" s="19"/>
      <c r="I136" s="19"/>
      <c r="J136" s="19"/>
      <c r="K136" s="19"/>
      <c r="L136" s="19"/>
      <c r="M136" s="19"/>
      <c r="N136" s="19"/>
    </row>
    <row r="137" spans="1:14" ht="18.95" customHeight="1">
      <c r="A137" s="434"/>
      <c r="B137" s="444"/>
      <c r="C137" s="55"/>
      <c r="D137" s="18"/>
      <c r="E137" s="18"/>
      <c r="F137" s="18"/>
      <c r="G137" s="18"/>
      <c r="H137" s="18"/>
      <c r="I137" s="18"/>
      <c r="J137" s="18"/>
      <c r="K137" s="18"/>
      <c r="L137" s="18"/>
      <c r="M137" s="18"/>
      <c r="N137" s="18"/>
    </row>
    <row r="138" spans="1:14" ht="18.95" customHeight="1">
      <c r="A138" s="434"/>
      <c r="B138" s="60"/>
      <c r="C138" s="61"/>
      <c r="D138" s="59"/>
      <c r="E138" s="59"/>
      <c r="F138" s="59"/>
      <c r="G138" s="59"/>
      <c r="H138" s="59"/>
      <c r="I138" s="59"/>
      <c r="J138" s="59"/>
      <c r="K138" s="59"/>
      <c r="L138" s="59"/>
      <c r="M138" s="59"/>
      <c r="N138" s="59"/>
    </row>
    <row r="139" spans="1:14" ht="18.95" customHeight="1">
      <c r="A139" s="435"/>
      <c r="B139" s="429" t="s">
        <v>103</v>
      </c>
      <c r="C139" s="430"/>
      <c r="D139" s="34">
        <f t="shared" ref="D139:N139" si="12">SUM(D123:D137)</f>
        <v>0</v>
      </c>
      <c r="E139" s="34">
        <f t="shared" si="12"/>
        <v>0</v>
      </c>
      <c r="F139" s="34">
        <f t="shared" si="12"/>
        <v>0</v>
      </c>
      <c r="G139" s="34">
        <f t="shared" si="12"/>
        <v>0</v>
      </c>
      <c r="H139" s="34">
        <f t="shared" si="12"/>
        <v>0</v>
      </c>
      <c r="I139" s="34">
        <f t="shared" si="12"/>
        <v>0</v>
      </c>
      <c r="J139" s="34">
        <f t="shared" si="12"/>
        <v>0</v>
      </c>
      <c r="K139" s="34">
        <f t="shared" si="12"/>
        <v>0</v>
      </c>
      <c r="L139" s="34">
        <f t="shared" si="12"/>
        <v>0</v>
      </c>
      <c r="M139" s="34">
        <f t="shared" si="12"/>
        <v>0</v>
      </c>
      <c r="N139" s="34">
        <f t="shared" si="12"/>
        <v>0</v>
      </c>
    </row>
    <row r="140" spans="1:14" ht="32.25" customHeight="1">
      <c r="A140" s="433" t="s">
        <v>104</v>
      </c>
      <c r="B140" s="447" t="s">
        <v>105</v>
      </c>
      <c r="C140" s="47"/>
      <c r="D140" s="18"/>
      <c r="E140" s="18"/>
      <c r="F140" s="18"/>
      <c r="G140" s="18"/>
      <c r="H140" s="18"/>
      <c r="I140" s="18"/>
      <c r="J140" s="18"/>
      <c r="K140" s="18"/>
      <c r="L140" s="18"/>
      <c r="M140" s="18"/>
      <c r="N140" s="18"/>
    </row>
    <row r="141" spans="1:14">
      <c r="A141" s="434"/>
      <c r="B141" s="444"/>
      <c r="C141" s="48"/>
      <c r="D141" s="19"/>
      <c r="E141" s="19"/>
      <c r="F141" s="19"/>
      <c r="G141" s="19"/>
      <c r="H141" s="19"/>
      <c r="I141" s="19"/>
      <c r="J141" s="19"/>
      <c r="K141" s="19"/>
      <c r="L141" s="19"/>
      <c r="M141" s="19"/>
      <c r="N141" s="19"/>
    </row>
    <row r="142" spans="1:14" ht="18" customHeight="1">
      <c r="A142" s="434"/>
      <c r="B142" s="444"/>
      <c r="C142" s="47"/>
      <c r="D142" s="18"/>
      <c r="E142" s="18"/>
      <c r="F142" s="18"/>
      <c r="G142" s="18"/>
      <c r="H142" s="18"/>
      <c r="I142" s="18"/>
      <c r="J142" s="18"/>
      <c r="K142" s="18"/>
      <c r="L142" s="18"/>
      <c r="M142" s="18"/>
      <c r="N142" s="18"/>
    </row>
    <row r="143" spans="1:14">
      <c r="A143" s="434"/>
      <c r="B143" s="444"/>
      <c r="C143" s="48"/>
      <c r="D143" s="19"/>
      <c r="E143" s="19"/>
      <c r="F143" s="19"/>
      <c r="G143" s="19"/>
      <c r="H143" s="19"/>
      <c r="I143" s="19"/>
      <c r="J143" s="19"/>
      <c r="K143" s="19"/>
      <c r="L143" s="19"/>
      <c r="M143" s="19"/>
      <c r="N143" s="19"/>
    </row>
    <row r="144" spans="1:14">
      <c r="A144" s="434"/>
      <c r="B144" s="444"/>
      <c r="C144" s="47"/>
      <c r="D144" s="18"/>
      <c r="E144" s="18"/>
      <c r="F144" s="18"/>
      <c r="G144" s="18"/>
      <c r="H144" s="18"/>
      <c r="I144" s="18"/>
      <c r="J144" s="18"/>
      <c r="K144" s="18"/>
      <c r="L144" s="18"/>
      <c r="M144" s="18"/>
      <c r="N144" s="18"/>
    </row>
    <row r="145" spans="1:14">
      <c r="A145" s="434"/>
      <c r="B145" s="444"/>
      <c r="C145" s="49"/>
      <c r="D145" s="19"/>
      <c r="E145" s="19"/>
      <c r="F145" s="19"/>
      <c r="G145" s="19"/>
      <c r="H145" s="19"/>
      <c r="I145" s="19"/>
      <c r="J145" s="19"/>
      <c r="K145" s="19"/>
      <c r="L145" s="19"/>
      <c r="M145" s="19"/>
      <c r="N145" s="19"/>
    </row>
    <row r="146" spans="1:14">
      <c r="A146" s="434"/>
      <c r="B146" s="444"/>
      <c r="C146" s="55"/>
      <c r="D146" s="18"/>
      <c r="E146" s="18"/>
      <c r="F146" s="18"/>
      <c r="G146" s="18"/>
      <c r="H146" s="18"/>
      <c r="I146" s="18"/>
      <c r="J146" s="18"/>
      <c r="K146" s="18"/>
      <c r="L146" s="18"/>
      <c r="M146" s="18"/>
      <c r="N146" s="18"/>
    </row>
    <row r="147" spans="1:14">
      <c r="A147" s="434"/>
      <c r="B147" s="444"/>
      <c r="C147" s="49"/>
      <c r="D147" s="19"/>
      <c r="E147" s="19"/>
      <c r="F147" s="19"/>
      <c r="G147" s="19"/>
      <c r="H147" s="19"/>
      <c r="I147" s="19"/>
      <c r="J147" s="19"/>
      <c r="K147" s="19"/>
      <c r="L147" s="19"/>
      <c r="M147" s="19"/>
      <c r="N147" s="19"/>
    </row>
    <row r="148" spans="1:14">
      <c r="A148" s="434"/>
      <c r="B148" s="444"/>
      <c r="C148" s="55"/>
      <c r="D148" s="18"/>
      <c r="E148" s="18"/>
      <c r="F148" s="18"/>
      <c r="G148" s="18"/>
      <c r="H148" s="18"/>
      <c r="I148" s="18"/>
      <c r="J148" s="18"/>
      <c r="K148" s="18"/>
      <c r="L148" s="18"/>
      <c r="M148" s="18"/>
      <c r="N148" s="18"/>
    </row>
    <row r="149" spans="1:14">
      <c r="A149" s="434"/>
      <c r="B149" s="444"/>
      <c r="C149" s="49"/>
      <c r="D149" s="19"/>
      <c r="E149" s="19"/>
      <c r="F149" s="19"/>
      <c r="G149" s="19"/>
      <c r="H149" s="19"/>
      <c r="I149" s="19"/>
      <c r="J149" s="19"/>
      <c r="K149" s="19"/>
      <c r="L149" s="19"/>
      <c r="M149" s="19"/>
      <c r="N149" s="19"/>
    </row>
    <row r="150" spans="1:14">
      <c r="A150" s="434"/>
      <c r="B150" s="62"/>
      <c r="C150" s="63"/>
      <c r="D150" s="59"/>
      <c r="E150" s="59"/>
      <c r="F150" s="59"/>
      <c r="G150" s="59"/>
      <c r="H150" s="59"/>
      <c r="I150" s="59"/>
      <c r="J150" s="59"/>
      <c r="K150" s="59"/>
      <c r="L150" s="59"/>
      <c r="M150" s="59"/>
      <c r="N150" s="59"/>
    </row>
    <row r="151" spans="1:14">
      <c r="A151" s="435"/>
      <c r="B151" s="431" t="s">
        <v>106</v>
      </c>
      <c r="C151" s="432"/>
      <c r="D151" s="64">
        <f>SUM(D140:D149)</f>
        <v>0</v>
      </c>
      <c r="E151" s="65">
        <f t="shared" ref="E151:N151" si="13">SUM(E140:E149)</f>
        <v>0</v>
      </c>
      <c r="F151" s="65">
        <f t="shared" si="13"/>
        <v>0</v>
      </c>
      <c r="G151" s="65">
        <f t="shared" si="13"/>
        <v>0</v>
      </c>
      <c r="H151" s="65">
        <f t="shared" si="13"/>
        <v>0</v>
      </c>
      <c r="I151" s="65">
        <f t="shared" si="13"/>
        <v>0</v>
      </c>
      <c r="J151" s="65">
        <f t="shared" si="13"/>
        <v>0</v>
      </c>
      <c r="K151" s="65">
        <f t="shared" si="13"/>
        <v>0</v>
      </c>
      <c r="L151" s="65">
        <f t="shared" si="13"/>
        <v>0</v>
      </c>
      <c r="M151" s="65">
        <f t="shared" si="13"/>
        <v>0</v>
      </c>
      <c r="N151" s="65">
        <f t="shared" si="13"/>
        <v>0</v>
      </c>
    </row>
    <row r="152" spans="1:14">
      <c r="A152" s="433" t="s">
        <v>107</v>
      </c>
      <c r="B152" s="436" t="s">
        <v>108</v>
      </c>
      <c r="C152" s="56"/>
      <c r="D152" s="41"/>
      <c r="E152" s="41"/>
      <c r="F152" s="41"/>
      <c r="G152" s="41"/>
      <c r="H152" s="41"/>
      <c r="I152" s="41"/>
      <c r="J152" s="41"/>
      <c r="K152" s="41"/>
      <c r="L152" s="41"/>
      <c r="M152" s="41"/>
      <c r="N152" s="41"/>
    </row>
    <row r="153" spans="1:14">
      <c r="A153" s="434"/>
      <c r="B153" s="444"/>
      <c r="C153" s="48"/>
      <c r="D153" s="42"/>
      <c r="E153" s="42"/>
      <c r="F153" s="42"/>
      <c r="G153" s="42"/>
      <c r="H153" s="42"/>
      <c r="I153" s="42"/>
      <c r="J153" s="42"/>
      <c r="K153" s="42"/>
      <c r="L153" s="42"/>
      <c r="M153" s="42"/>
      <c r="N153" s="42"/>
    </row>
    <row r="154" spans="1:14">
      <c r="A154" s="434"/>
      <c r="B154" s="444"/>
      <c r="C154" s="55"/>
      <c r="D154" s="41"/>
      <c r="E154" s="41"/>
      <c r="F154" s="41"/>
      <c r="G154" s="41"/>
      <c r="H154" s="41"/>
      <c r="I154" s="41"/>
      <c r="J154" s="41"/>
      <c r="K154" s="41"/>
      <c r="L154" s="41"/>
      <c r="M154" s="41"/>
      <c r="N154" s="41"/>
    </row>
    <row r="155" spans="1:14">
      <c r="A155" s="434"/>
      <c r="B155" s="444"/>
      <c r="C155" s="49"/>
      <c r="D155" s="42"/>
      <c r="E155" s="42"/>
      <c r="F155" s="42"/>
      <c r="G155" s="42"/>
      <c r="H155" s="42"/>
      <c r="I155" s="42"/>
      <c r="J155" s="42"/>
      <c r="K155" s="42"/>
      <c r="L155" s="42"/>
      <c r="M155" s="42"/>
      <c r="N155" s="42"/>
    </row>
    <row r="156" spans="1:14">
      <c r="A156" s="434"/>
      <c r="B156" s="444"/>
      <c r="C156" s="55"/>
      <c r="D156" s="41"/>
      <c r="E156" s="41"/>
      <c r="F156" s="41"/>
      <c r="G156" s="41"/>
      <c r="H156" s="41"/>
      <c r="I156" s="41"/>
      <c r="J156" s="41"/>
      <c r="K156" s="41"/>
      <c r="L156" s="41"/>
      <c r="M156" s="41"/>
      <c r="N156" s="41"/>
    </row>
    <row r="157" spans="1:14">
      <c r="A157" s="434"/>
      <c r="B157" s="444"/>
      <c r="C157" s="49"/>
      <c r="D157" s="42"/>
      <c r="E157" s="42"/>
      <c r="F157" s="42"/>
      <c r="G157" s="42"/>
      <c r="H157" s="42"/>
      <c r="I157" s="42"/>
      <c r="J157" s="42"/>
      <c r="K157" s="42"/>
      <c r="L157" s="42"/>
      <c r="M157" s="42"/>
      <c r="N157" s="42"/>
    </row>
    <row r="158" spans="1:14">
      <c r="A158" s="434"/>
      <c r="B158" s="444"/>
      <c r="C158" s="55"/>
      <c r="D158" s="41"/>
      <c r="E158" s="41"/>
      <c r="F158" s="41"/>
      <c r="G158" s="41"/>
      <c r="H158" s="41"/>
      <c r="I158" s="41"/>
      <c r="J158" s="41"/>
      <c r="K158" s="41"/>
      <c r="L158" s="41"/>
      <c r="M158" s="41"/>
      <c r="N158" s="41"/>
    </row>
    <row r="159" spans="1:14">
      <c r="A159" s="434"/>
      <c r="B159" s="444"/>
      <c r="C159" s="49"/>
      <c r="D159" s="42"/>
      <c r="E159" s="42"/>
      <c r="F159" s="42"/>
      <c r="G159" s="42"/>
      <c r="H159" s="42"/>
      <c r="I159" s="42"/>
      <c r="J159" s="42"/>
      <c r="K159" s="42"/>
      <c r="L159" s="42"/>
      <c r="M159" s="42"/>
      <c r="N159" s="42"/>
    </row>
    <row r="160" spans="1:14">
      <c r="A160" s="434"/>
      <c r="B160" s="444"/>
      <c r="C160" s="55"/>
      <c r="D160" s="41"/>
      <c r="E160" s="41"/>
      <c r="F160" s="41"/>
      <c r="G160" s="41"/>
      <c r="H160" s="41"/>
      <c r="I160" s="41"/>
      <c r="J160" s="41"/>
      <c r="K160" s="41"/>
      <c r="L160" s="41"/>
      <c r="M160" s="41"/>
      <c r="N160" s="41"/>
    </row>
    <row r="161" spans="1:14">
      <c r="A161" s="434"/>
      <c r="B161" s="444"/>
      <c r="C161" s="49"/>
      <c r="D161" s="42"/>
      <c r="E161" s="42"/>
      <c r="F161" s="42"/>
      <c r="G161" s="42"/>
      <c r="H161" s="42"/>
      <c r="I161" s="42"/>
      <c r="J161" s="42"/>
      <c r="K161" s="42"/>
      <c r="L161" s="42"/>
      <c r="M161" s="42"/>
      <c r="N161" s="42"/>
    </row>
    <row r="162" spans="1:14">
      <c r="A162" s="434"/>
      <c r="B162" s="57"/>
      <c r="C162" s="63"/>
      <c r="D162" s="59"/>
      <c r="E162" s="59"/>
      <c r="F162" s="59"/>
      <c r="G162" s="59"/>
      <c r="H162" s="59"/>
      <c r="I162" s="59"/>
      <c r="J162" s="59"/>
      <c r="K162" s="59"/>
      <c r="L162" s="59"/>
      <c r="M162" s="59"/>
      <c r="N162" s="59"/>
    </row>
    <row r="163" spans="1:14">
      <c r="A163" s="435"/>
      <c r="B163" s="451" t="s">
        <v>109</v>
      </c>
      <c r="C163" s="452"/>
      <c r="D163" s="65">
        <f>SUM(D152:D161)</f>
        <v>0</v>
      </c>
      <c r="E163" s="65">
        <f t="shared" ref="E163:N163" si="14">SUM(E152:E161)</f>
        <v>0</v>
      </c>
      <c r="F163" s="65">
        <f t="shared" si="14"/>
        <v>0</v>
      </c>
      <c r="G163" s="65">
        <f t="shared" si="14"/>
        <v>0</v>
      </c>
      <c r="H163" s="65">
        <f t="shared" si="14"/>
        <v>0</v>
      </c>
      <c r="I163" s="65">
        <f t="shared" si="14"/>
        <v>0</v>
      </c>
      <c r="J163" s="65">
        <f t="shared" si="14"/>
        <v>0</v>
      </c>
      <c r="K163" s="65">
        <f t="shared" si="14"/>
        <v>0</v>
      </c>
      <c r="L163" s="65">
        <f t="shared" si="14"/>
        <v>0</v>
      </c>
      <c r="M163" s="65">
        <f t="shared" si="14"/>
        <v>0</v>
      </c>
      <c r="N163" s="65">
        <f t="shared" si="14"/>
        <v>0</v>
      </c>
    </row>
    <row r="164" spans="1:14">
      <c r="A164" s="433" t="s">
        <v>110</v>
      </c>
      <c r="B164" s="436" t="s">
        <v>111</v>
      </c>
      <c r="C164" s="47"/>
      <c r="D164" s="41"/>
      <c r="E164" s="41"/>
      <c r="F164" s="41"/>
      <c r="G164" s="41"/>
      <c r="H164" s="41"/>
      <c r="I164" s="41"/>
      <c r="J164" s="41"/>
      <c r="K164" s="41"/>
      <c r="L164" s="41"/>
      <c r="M164" s="41"/>
      <c r="N164" s="41"/>
    </row>
    <row r="165" spans="1:14">
      <c r="A165" s="434"/>
      <c r="B165" s="444"/>
      <c r="C165" s="49"/>
      <c r="D165" s="42"/>
      <c r="E165" s="42"/>
      <c r="F165" s="42"/>
      <c r="G165" s="42"/>
      <c r="H165" s="42"/>
      <c r="I165" s="42"/>
      <c r="J165" s="42"/>
      <c r="K165" s="42"/>
      <c r="L165" s="42"/>
      <c r="M165" s="42"/>
      <c r="N165" s="42"/>
    </row>
    <row r="166" spans="1:14">
      <c r="A166" s="434"/>
      <c r="B166" s="444"/>
      <c r="C166" s="55"/>
      <c r="D166" s="41"/>
      <c r="E166" s="41"/>
      <c r="F166" s="41"/>
      <c r="G166" s="41"/>
      <c r="H166" s="41"/>
      <c r="I166" s="41"/>
      <c r="J166" s="41"/>
      <c r="K166" s="41"/>
      <c r="L166" s="41"/>
      <c r="M166" s="41"/>
      <c r="N166" s="41"/>
    </row>
    <row r="167" spans="1:14">
      <c r="A167" s="434"/>
      <c r="B167" s="444"/>
      <c r="C167" s="49"/>
      <c r="D167" s="42"/>
      <c r="E167" s="42"/>
      <c r="F167" s="42"/>
      <c r="G167" s="42"/>
      <c r="H167" s="42"/>
      <c r="I167" s="42"/>
      <c r="J167" s="42"/>
      <c r="K167" s="42"/>
      <c r="L167" s="42"/>
      <c r="M167" s="42"/>
      <c r="N167" s="42"/>
    </row>
    <row r="168" spans="1:14">
      <c r="A168" s="434"/>
      <c r="B168" s="444"/>
      <c r="C168" s="55"/>
      <c r="D168" s="41"/>
      <c r="E168" s="41"/>
      <c r="F168" s="41"/>
      <c r="G168" s="41"/>
      <c r="H168" s="41"/>
      <c r="I168" s="41"/>
      <c r="J168" s="41"/>
      <c r="K168" s="41"/>
      <c r="L168" s="41"/>
      <c r="M168" s="41"/>
      <c r="N168" s="41"/>
    </row>
    <row r="169" spans="1:14">
      <c r="A169" s="434"/>
      <c r="B169" s="444"/>
      <c r="C169" s="49"/>
      <c r="D169" s="42"/>
      <c r="E169" s="42"/>
      <c r="F169" s="42"/>
      <c r="G169" s="42"/>
      <c r="H169" s="42"/>
      <c r="I169" s="42"/>
      <c r="J169" s="42"/>
      <c r="K169" s="42"/>
      <c r="L169" s="42"/>
      <c r="M169" s="42"/>
      <c r="N169" s="42"/>
    </row>
    <row r="170" spans="1:14">
      <c r="A170" s="434"/>
      <c r="B170" s="444"/>
      <c r="C170" s="55"/>
      <c r="D170" s="41"/>
      <c r="E170" s="41"/>
      <c r="F170" s="41"/>
      <c r="G170" s="41"/>
      <c r="H170" s="41"/>
      <c r="I170" s="41"/>
      <c r="J170" s="41"/>
      <c r="K170" s="41"/>
      <c r="L170" s="41"/>
      <c r="M170" s="41"/>
      <c r="N170" s="41"/>
    </row>
    <row r="171" spans="1:14">
      <c r="A171" s="434"/>
      <c r="B171" s="444"/>
      <c r="C171" s="49"/>
      <c r="D171" s="42"/>
      <c r="E171" s="42"/>
      <c r="F171" s="42"/>
      <c r="G171" s="42"/>
      <c r="H171" s="42"/>
      <c r="I171" s="42"/>
      <c r="J171" s="42"/>
      <c r="K171" s="42"/>
      <c r="L171" s="42"/>
      <c r="M171" s="42"/>
      <c r="N171" s="42"/>
    </row>
    <row r="172" spans="1:14">
      <c r="A172" s="434"/>
      <c r="B172" s="444"/>
      <c r="C172" s="55"/>
      <c r="D172" s="41"/>
      <c r="E172" s="41"/>
      <c r="F172" s="41"/>
      <c r="G172" s="41"/>
      <c r="H172" s="41"/>
      <c r="I172" s="41"/>
      <c r="J172" s="41"/>
      <c r="K172" s="41"/>
      <c r="L172" s="41"/>
      <c r="M172" s="41"/>
      <c r="N172" s="41"/>
    </row>
    <row r="173" spans="1:14">
      <c r="A173" s="434"/>
      <c r="B173" s="444"/>
      <c r="C173" s="49"/>
      <c r="D173" s="42"/>
      <c r="E173" s="42"/>
      <c r="F173" s="42"/>
      <c r="G173" s="42"/>
      <c r="H173" s="42"/>
      <c r="I173" s="42"/>
      <c r="J173" s="42"/>
      <c r="K173" s="42"/>
      <c r="L173" s="42"/>
      <c r="M173" s="42"/>
      <c r="N173" s="42"/>
    </row>
    <row r="174" spans="1:14">
      <c r="A174" s="434"/>
      <c r="B174" s="67"/>
      <c r="C174" s="68"/>
      <c r="D174" s="69"/>
      <c r="E174" s="69"/>
      <c r="F174" s="69"/>
      <c r="G174" s="69"/>
      <c r="H174" s="69"/>
      <c r="I174" s="69"/>
      <c r="J174" s="69"/>
      <c r="K174" s="69"/>
      <c r="L174" s="69"/>
      <c r="M174" s="69"/>
      <c r="N174" s="69"/>
    </row>
    <row r="175" spans="1:14" ht="17.100000000000001">
      <c r="A175" s="435"/>
      <c r="B175" s="66"/>
      <c r="C175" s="348" t="s">
        <v>112</v>
      </c>
      <c r="D175" s="65">
        <f>SUM(D164:D173)</f>
        <v>0</v>
      </c>
      <c r="E175" s="65">
        <f t="shared" ref="E175:N175" si="15">SUM(E164:E173)</f>
        <v>0</v>
      </c>
      <c r="F175" s="65">
        <f t="shared" si="15"/>
        <v>0</v>
      </c>
      <c r="G175" s="65">
        <f t="shared" si="15"/>
        <v>0</v>
      </c>
      <c r="H175" s="65">
        <f t="shared" si="15"/>
        <v>0</v>
      </c>
      <c r="I175" s="65">
        <f t="shared" si="15"/>
        <v>0</v>
      </c>
      <c r="J175" s="65">
        <f t="shared" si="15"/>
        <v>0</v>
      </c>
      <c r="K175" s="65">
        <f t="shared" si="15"/>
        <v>0</v>
      </c>
      <c r="L175" s="65">
        <f t="shared" si="15"/>
        <v>0</v>
      </c>
      <c r="M175" s="65">
        <f t="shared" si="15"/>
        <v>0</v>
      </c>
      <c r="N175" s="65">
        <f t="shared" si="15"/>
        <v>0</v>
      </c>
    </row>
    <row r="176" spans="1:14">
      <c r="A176" s="37"/>
      <c r="B176" s="38"/>
      <c r="C176" s="39"/>
      <c r="D176" s="29"/>
      <c r="E176" s="29"/>
      <c r="F176" s="29"/>
      <c r="G176" s="29"/>
      <c r="H176" s="29"/>
      <c r="I176" s="29"/>
      <c r="J176" s="29"/>
      <c r="K176" s="29"/>
      <c r="L176" s="29"/>
      <c r="M176" s="29"/>
      <c r="N176" s="29"/>
    </row>
    <row r="177" spans="1:14" ht="18.95">
      <c r="A177" s="445" t="s">
        <v>113</v>
      </c>
      <c r="B177" s="445"/>
      <c r="C177" s="446"/>
      <c r="D177" s="44">
        <f>D122+D139+D151+D163+D175</f>
        <v>0</v>
      </c>
      <c r="E177" s="44">
        <f t="shared" ref="E177:N177" si="16">E122+E139+E151+E163+E175</f>
        <v>0</v>
      </c>
      <c r="F177" s="44">
        <f t="shared" si="16"/>
        <v>0</v>
      </c>
      <c r="G177" s="44">
        <f t="shared" si="16"/>
        <v>0</v>
      </c>
      <c r="H177" s="44">
        <f t="shared" si="16"/>
        <v>0</v>
      </c>
      <c r="I177" s="44">
        <f t="shared" si="16"/>
        <v>0</v>
      </c>
      <c r="J177" s="44">
        <f t="shared" si="16"/>
        <v>0</v>
      </c>
      <c r="K177" s="44">
        <f t="shared" si="16"/>
        <v>0</v>
      </c>
      <c r="L177" s="44">
        <f t="shared" si="16"/>
        <v>0</v>
      </c>
      <c r="M177" s="44">
        <f t="shared" si="16"/>
        <v>0</v>
      </c>
      <c r="N177" s="44">
        <f t="shared" si="16"/>
        <v>0</v>
      </c>
    </row>
    <row r="178" spans="1:14">
      <c r="A178" s="25"/>
      <c r="B178" s="25"/>
      <c r="C178" s="25"/>
      <c r="D178" s="25"/>
      <c r="E178" s="25"/>
      <c r="F178" s="25"/>
      <c r="G178" s="25"/>
      <c r="H178" s="25"/>
      <c r="I178" s="25"/>
      <c r="J178" s="25"/>
      <c r="K178" s="25"/>
      <c r="L178" s="25"/>
      <c r="M178" s="25"/>
      <c r="N178" s="25"/>
    </row>
    <row r="179" spans="1:14">
      <c r="A179" s="25"/>
      <c r="B179" s="25"/>
      <c r="C179" s="25"/>
      <c r="D179" s="25"/>
      <c r="E179" s="25"/>
      <c r="F179" s="25"/>
      <c r="G179" s="25"/>
      <c r="H179" s="25"/>
      <c r="I179" s="25"/>
      <c r="J179" s="25"/>
      <c r="K179" s="25"/>
      <c r="L179" s="25"/>
      <c r="M179" s="25"/>
      <c r="N179" s="25"/>
    </row>
    <row r="180" spans="1:14">
      <c r="A180" s="25"/>
      <c r="B180" s="25"/>
      <c r="C180" s="25"/>
      <c r="D180" s="25"/>
      <c r="E180" s="25"/>
      <c r="F180" s="25"/>
      <c r="G180" s="25"/>
      <c r="H180" s="25"/>
      <c r="I180" s="25"/>
      <c r="J180" s="25"/>
      <c r="K180" s="25"/>
      <c r="L180" s="25"/>
      <c r="M180" s="25"/>
      <c r="N180" s="25"/>
    </row>
    <row r="181" spans="1:14">
      <c r="A181" s="25"/>
      <c r="B181" s="25"/>
      <c r="C181" s="25"/>
      <c r="D181" s="25"/>
      <c r="E181" s="25"/>
      <c r="F181" s="25"/>
      <c r="G181" s="25"/>
      <c r="H181" s="25"/>
      <c r="I181" s="25"/>
      <c r="J181" s="25"/>
      <c r="K181" s="25"/>
      <c r="L181" s="25"/>
      <c r="M181" s="25"/>
      <c r="N181" s="25"/>
    </row>
    <row r="182" spans="1:14">
      <c r="A182" s="25"/>
      <c r="B182" s="25"/>
      <c r="C182" s="25"/>
      <c r="D182" s="25"/>
      <c r="E182" s="25"/>
      <c r="F182" s="25"/>
      <c r="G182" s="25"/>
      <c r="H182" s="25"/>
      <c r="I182" s="25"/>
      <c r="J182" s="25"/>
      <c r="K182" s="25"/>
      <c r="L182" s="25"/>
      <c r="M182" s="25"/>
      <c r="N182" s="25"/>
    </row>
    <row r="183" spans="1:14">
      <c r="A183" s="25"/>
      <c r="B183" s="25"/>
      <c r="C183" s="25"/>
      <c r="D183" s="25"/>
      <c r="E183" s="25"/>
      <c r="F183" s="25"/>
      <c r="G183" s="25"/>
      <c r="H183" s="25"/>
      <c r="I183" s="25"/>
      <c r="J183" s="25"/>
      <c r="K183" s="25"/>
      <c r="L183" s="25"/>
      <c r="M183" s="25"/>
      <c r="N183" s="25"/>
    </row>
    <row r="184" spans="1:14">
      <c r="A184" s="25"/>
      <c r="B184" s="25"/>
      <c r="C184" s="25"/>
      <c r="D184" s="25"/>
      <c r="E184" s="25"/>
      <c r="F184" s="25"/>
      <c r="G184" s="25"/>
      <c r="H184" s="25"/>
      <c r="I184" s="25"/>
      <c r="J184" s="25"/>
      <c r="K184" s="25"/>
      <c r="L184" s="25"/>
      <c r="M184" s="25"/>
      <c r="N184" s="25"/>
    </row>
    <row r="185" spans="1:14">
      <c r="A185" s="25"/>
      <c r="B185" s="25"/>
      <c r="C185" s="25"/>
      <c r="D185" s="25"/>
      <c r="E185" s="25"/>
      <c r="F185" s="25"/>
      <c r="G185" s="25"/>
      <c r="H185" s="25"/>
      <c r="I185" s="25"/>
      <c r="J185" s="25"/>
      <c r="K185" s="25"/>
      <c r="L185" s="25"/>
      <c r="M185" s="25"/>
      <c r="N185" s="25"/>
    </row>
    <row r="186" spans="1:14">
      <c r="A186" s="25"/>
      <c r="B186" s="25"/>
      <c r="C186" s="25"/>
      <c r="D186" s="25"/>
      <c r="E186" s="25"/>
      <c r="F186" s="25"/>
      <c r="G186" s="25"/>
      <c r="H186" s="25"/>
      <c r="I186" s="25"/>
      <c r="J186" s="25"/>
      <c r="K186" s="25"/>
      <c r="L186" s="25"/>
      <c r="M186" s="25"/>
      <c r="N186" s="25"/>
    </row>
    <row r="187" spans="1:14">
      <c r="A187" s="25"/>
      <c r="B187" s="25"/>
      <c r="C187" s="25"/>
      <c r="D187" s="25"/>
      <c r="E187" s="25"/>
      <c r="F187" s="25"/>
      <c r="G187" s="25"/>
      <c r="H187" s="25"/>
      <c r="I187" s="25"/>
      <c r="J187" s="25"/>
      <c r="K187" s="25"/>
      <c r="L187" s="25"/>
      <c r="M187" s="25"/>
      <c r="N187" s="25"/>
    </row>
    <row r="188" spans="1:14">
      <c r="A188" s="25"/>
      <c r="B188" s="25"/>
      <c r="C188" s="25"/>
      <c r="D188" s="25"/>
      <c r="E188" s="25"/>
      <c r="F188" s="25"/>
      <c r="G188" s="25"/>
      <c r="H188" s="25"/>
      <c r="I188" s="25"/>
      <c r="J188" s="25"/>
      <c r="K188" s="25"/>
      <c r="L188" s="25"/>
      <c r="M188" s="25"/>
      <c r="N188" s="25"/>
    </row>
    <row r="189" spans="1:14">
      <c r="A189" s="25"/>
      <c r="B189" s="25"/>
      <c r="C189" s="25"/>
      <c r="D189" s="25"/>
      <c r="E189" s="25"/>
      <c r="F189" s="25"/>
      <c r="G189" s="25"/>
      <c r="H189" s="25"/>
      <c r="I189" s="25"/>
      <c r="J189" s="25"/>
      <c r="K189" s="25"/>
      <c r="L189" s="25"/>
      <c r="M189" s="25"/>
      <c r="N189" s="25"/>
    </row>
    <row r="190" spans="1:14">
      <c r="A190" s="25"/>
      <c r="B190" s="25"/>
      <c r="C190" s="25"/>
      <c r="D190" s="25"/>
      <c r="E190" s="25"/>
      <c r="F190" s="25"/>
      <c r="G190" s="25"/>
      <c r="H190" s="25"/>
      <c r="I190" s="25"/>
      <c r="J190" s="25"/>
      <c r="K190" s="25"/>
      <c r="L190" s="25"/>
      <c r="M190" s="25"/>
      <c r="N190" s="25"/>
    </row>
    <row r="191" spans="1:14">
      <c r="A191" s="25"/>
      <c r="B191" s="25"/>
      <c r="C191" s="25"/>
      <c r="D191" s="25"/>
      <c r="E191" s="25"/>
      <c r="F191" s="25"/>
      <c r="G191" s="25"/>
      <c r="H191" s="25"/>
      <c r="I191" s="25"/>
      <c r="J191" s="25"/>
      <c r="K191" s="25"/>
      <c r="L191" s="25"/>
      <c r="M191" s="25"/>
      <c r="N191" s="25"/>
    </row>
    <row r="192" spans="1:14">
      <c r="A192" s="25"/>
      <c r="B192" s="25"/>
      <c r="C192" s="25"/>
      <c r="D192" s="25"/>
      <c r="E192" s="25"/>
      <c r="F192" s="25"/>
      <c r="G192" s="25"/>
      <c r="H192" s="25"/>
      <c r="I192" s="25"/>
      <c r="J192" s="25"/>
      <c r="K192" s="25"/>
      <c r="L192" s="25"/>
      <c r="M192" s="25"/>
      <c r="N192" s="25"/>
    </row>
    <row r="193" spans="1:14">
      <c r="A193" s="25"/>
      <c r="B193" s="25"/>
      <c r="C193" s="25"/>
      <c r="D193" s="25"/>
      <c r="E193" s="25"/>
      <c r="F193" s="25"/>
      <c r="G193" s="25"/>
      <c r="H193" s="25"/>
      <c r="I193" s="25"/>
      <c r="J193" s="25"/>
      <c r="K193" s="25"/>
      <c r="L193" s="25"/>
      <c r="M193" s="25"/>
      <c r="N193" s="25"/>
    </row>
    <row r="194" spans="1:14">
      <c r="A194" s="25"/>
      <c r="B194" s="25"/>
      <c r="C194" s="25"/>
      <c r="D194" s="25"/>
      <c r="E194" s="25"/>
      <c r="F194" s="25"/>
      <c r="G194" s="25"/>
      <c r="H194" s="25"/>
      <c r="I194" s="25"/>
      <c r="J194" s="25"/>
      <c r="K194" s="25"/>
      <c r="L194" s="25"/>
      <c r="M194" s="25"/>
      <c r="N194" s="25"/>
    </row>
    <row r="195" spans="1:14">
      <c r="A195" s="25"/>
      <c r="B195" s="25"/>
      <c r="C195" s="25"/>
      <c r="D195" s="25"/>
      <c r="E195" s="25"/>
      <c r="F195" s="25"/>
      <c r="G195" s="25"/>
      <c r="H195" s="25"/>
      <c r="I195" s="25"/>
      <c r="J195" s="25"/>
      <c r="K195" s="25"/>
      <c r="L195" s="25"/>
      <c r="M195" s="25"/>
      <c r="N195" s="25"/>
    </row>
    <row r="196" spans="1:14">
      <c r="A196" s="25"/>
      <c r="B196" s="25"/>
      <c r="C196" s="25"/>
      <c r="D196" s="25"/>
      <c r="E196" s="25"/>
      <c r="F196" s="25"/>
      <c r="G196" s="25"/>
      <c r="H196" s="25"/>
      <c r="I196" s="25"/>
      <c r="J196" s="25"/>
      <c r="K196" s="25"/>
      <c r="L196" s="25"/>
      <c r="M196" s="25"/>
      <c r="N196" s="25"/>
    </row>
    <row r="197" spans="1:14">
      <c r="A197" s="25"/>
      <c r="B197" s="25"/>
      <c r="C197" s="25"/>
      <c r="D197" s="25"/>
      <c r="E197" s="25"/>
      <c r="F197" s="25"/>
      <c r="G197" s="25"/>
      <c r="H197" s="25"/>
      <c r="I197" s="25"/>
      <c r="J197" s="25"/>
      <c r="K197" s="25"/>
      <c r="L197" s="25"/>
      <c r="M197" s="25"/>
      <c r="N197" s="25"/>
    </row>
    <row r="198" spans="1:14">
      <c r="A198" s="25"/>
      <c r="B198" s="25"/>
      <c r="C198" s="25"/>
      <c r="D198" s="25"/>
      <c r="E198" s="25"/>
      <c r="F198" s="25"/>
      <c r="G198" s="25"/>
      <c r="H198" s="25"/>
      <c r="I198" s="25"/>
      <c r="J198" s="25"/>
      <c r="K198" s="25"/>
      <c r="L198" s="25"/>
      <c r="M198" s="25"/>
      <c r="N198" s="25"/>
    </row>
    <row r="199" spans="1:14">
      <c r="A199" s="25"/>
      <c r="B199" s="25"/>
      <c r="C199" s="25"/>
      <c r="D199" s="25"/>
      <c r="E199" s="25"/>
      <c r="F199" s="25"/>
      <c r="G199" s="25"/>
      <c r="H199" s="25"/>
      <c r="I199" s="25"/>
      <c r="J199" s="25"/>
      <c r="K199" s="25"/>
      <c r="L199" s="25"/>
      <c r="M199" s="25"/>
      <c r="N199" s="25"/>
    </row>
    <row r="200" spans="1:14">
      <c r="A200" s="25"/>
      <c r="B200" s="25"/>
      <c r="C200" s="25"/>
      <c r="D200" s="25"/>
      <c r="E200" s="25"/>
      <c r="F200" s="25"/>
      <c r="G200" s="25"/>
      <c r="H200" s="25"/>
      <c r="I200" s="25"/>
      <c r="J200" s="25"/>
      <c r="K200" s="25"/>
      <c r="L200" s="25"/>
      <c r="M200" s="25"/>
      <c r="N200" s="25"/>
    </row>
    <row r="201" spans="1:14">
      <c r="A201" s="25"/>
      <c r="B201" s="25"/>
      <c r="C201" s="25"/>
      <c r="D201" s="25"/>
      <c r="E201" s="25"/>
      <c r="F201" s="25"/>
      <c r="G201" s="25"/>
      <c r="H201" s="25"/>
      <c r="I201" s="25"/>
      <c r="J201" s="25"/>
      <c r="K201" s="25"/>
      <c r="L201" s="25"/>
      <c r="M201" s="25"/>
      <c r="N201" s="25"/>
    </row>
    <row r="202" spans="1:14">
      <c r="A202" s="25"/>
      <c r="B202" s="25"/>
      <c r="C202" s="25"/>
      <c r="D202" s="25"/>
      <c r="E202" s="25"/>
      <c r="F202" s="25"/>
      <c r="G202" s="25"/>
      <c r="H202" s="25"/>
      <c r="I202" s="25"/>
      <c r="J202" s="25"/>
      <c r="K202" s="25"/>
      <c r="L202" s="25"/>
      <c r="M202" s="25"/>
      <c r="N202" s="25"/>
    </row>
    <row r="203" spans="1:14">
      <c r="A203" s="25"/>
      <c r="B203" s="25"/>
      <c r="C203" s="25"/>
      <c r="D203" s="25"/>
      <c r="E203" s="25"/>
      <c r="F203" s="25"/>
      <c r="G203" s="25"/>
      <c r="H203" s="25"/>
      <c r="I203" s="25"/>
      <c r="J203" s="25"/>
      <c r="K203" s="25"/>
      <c r="L203" s="25"/>
      <c r="M203" s="25"/>
      <c r="N203" s="25"/>
    </row>
    <row r="204" spans="1:14">
      <c r="A204" s="25"/>
      <c r="B204" s="25"/>
      <c r="C204" s="25"/>
      <c r="D204" s="25"/>
      <c r="E204" s="25"/>
      <c r="F204" s="25"/>
      <c r="G204" s="25"/>
      <c r="H204" s="25"/>
      <c r="I204" s="25"/>
      <c r="J204" s="25"/>
      <c r="K204" s="25"/>
      <c r="L204" s="25"/>
      <c r="M204" s="25"/>
      <c r="N204" s="25"/>
    </row>
    <row r="205" spans="1:14">
      <c r="A205" s="25"/>
      <c r="B205" s="25"/>
      <c r="C205" s="25"/>
      <c r="D205" s="25"/>
      <c r="E205" s="25"/>
      <c r="F205" s="25"/>
      <c r="G205" s="25"/>
      <c r="H205" s="25"/>
      <c r="I205" s="25"/>
      <c r="J205" s="25"/>
      <c r="K205" s="25"/>
      <c r="L205" s="25"/>
      <c r="M205" s="25"/>
      <c r="N205" s="25"/>
    </row>
    <row r="206" spans="1:14">
      <c r="A206" s="25"/>
      <c r="B206" s="25"/>
      <c r="C206" s="25"/>
      <c r="D206" s="25"/>
      <c r="E206" s="25"/>
      <c r="F206" s="25"/>
      <c r="G206" s="25"/>
      <c r="H206" s="25"/>
      <c r="I206" s="25"/>
      <c r="J206" s="25"/>
      <c r="K206" s="25"/>
      <c r="L206" s="25"/>
      <c r="M206" s="25"/>
      <c r="N206" s="25"/>
    </row>
    <row r="207" spans="1:14">
      <c r="A207" s="25"/>
      <c r="B207" s="25"/>
      <c r="C207" s="25"/>
      <c r="D207" s="25"/>
      <c r="E207" s="25"/>
      <c r="F207" s="25"/>
      <c r="G207" s="25"/>
      <c r="H207" s="25"/>
      <c r="I207" s="25"/>
      <c r="J207" s="25"/>
      <c r="K207" s="25"/>
      <c r="L207" s="25"/>
      <c r="M207" s="25"/>
      <c r="N207" s="25"/>
    </row>
    <row r="208" spans="1:14">
      <c r="A208" s="25"/>
      <c r="B208" s="25"/>
      <c r="C208" s="25"/>
      <c r="D208" s="25"/>
      <c r="E208" s="25"/>
      <c r="F208" s="25"/>
      <c r="G208" s="25"/>
      <c r="H208" s="25"/>
      <c r="I208" s="25"/>
      <c r="J208" s="25"/>
      <c r="K208" s="25"/>
      <c r="L208" s="25"/>
      <c r="M208" s="25"/>
      <c r="N208" s="25"/>
    </row>
    <row r="209" spans="1:14">
      <c r="A209" s="25"/>
      <c r="B209" s="25"/>
      <c r="C209" s="25"/>
      <c r="D209" s="25"/>
      <c r="E209" s="25"/>
      <c r="F209" s="25"/>
      <c r="G209" s="25"/>
      <c r="H209" s="25"/>
      <c r="I209" s="25"/>
      <c r="J209" s="25"/>
      <c r="K209" s="25"/>
      <c r="L209" s="25"/>
      <c r="M209" s="25"/>
      <c r="N209" s="25"/>
    </row>
    <row r="210" spans="1:14">
      <c r="A210" s="25"/>
      <c r="B210" s="25"/>
      <c r="C210" s="25"/>
      <c r="D210" s="25"/>
      <c r="E210" s="25"/>
      <c r="F210" s="25"/>
      <c r="G210" s="25"/>
      <c r="H210" s="25"/>
      <c r="I210" s="25"/>
      <c r="J210" s="25"/>
      <c r="K210" s="25"/>
      <c r="L210" s="25"/>
      <c r="M210" s="25"/>
      <c r="N210" s="25"/>
    </row>
    <row r="211" spans="1:14">
      <c r="A211" s="25"/>
      <c r="B211" s="25"/>
      <c r="C211" s="25"/>
      <c r="D211" s="25"/>
      <c r="E211" s="25"/>
      <c r="F211" s="25"/>
      <c r="G211" s="25"/>
      <c r="H211" s="25"/>
      <c r="I211" s="25"/>
      <c r="J211" s="25"/>
      <c r="K211" s="25"/>
      <c r="L211" s="25"/>
      <c r="M211" s="25"/>
      <c r="N211" s="25"/>
    </row>
    <row r="212" spans="1:14">
      <c r="A212" s="25"/>
      <c r="B212" s="25"/>
      <c r="C212" s="25"/>
      <c r="D212" s="25"/>
      <c r="E212" s="25"/>
      <c r="F212" s="25"/>
      <c r="G212" s="25"/>
      <c r="H212" s="25"/>
      <c r="I212" s="25"/>
      <c r="J212" s="25"/>
      <c r="K212" s="25"/>
      <c r="L212" s="25"/>
      <c r="M212" s="25"/>
      <c r="N212" s="25"/>
    </row>
    <row r="213" spans="1:14">
      <c r="A213" s="25"/>
      <c r="B213" s="25"/>
      <c r="C213" s="25"/>
      <c r="D213" s="25"/>
      <c r="E213" s="25"/>
      <c r="F213" s="25"/>
      <c r="G213" s="25"/>
      <c r="H213" s="25"/>
      <c r="I213" s="25"/>
      <c r="J213" s="25"/>
      <c r="K213" s="25"/>
      <c r="L213" s="25"/>
      <c r="M213" s="25"/>
      <c r="N213" s="25"/>
    </row>
    <row r="214" spans="1:14">
      <c r="A214" s="25"/>
      <c r="B214" s="25"/>
      <c r="C214" s="25"/>
      <c r="D214" s="25"/>
      <c r="E214" s="25"/>
      <c r="F214" s="25"/>
      <c r="G214" s="25"/>
      <c r="H214" s="25"/>
      <c r="I214" s="25"/>
      <c r="J214" s="25"/>
      <c r="K214" s="25"/>
      <c r="L214" s="25"/>
      <c r="M214" s="25"/>
      <c r="N214" s="25"/>
    </row>
    <row r="215" spans="1:14">
      <c r="A215" s="25"/>
      <c r="B215" s="25"/>
      <c r="C215" s="25"/>
      <c r="D215" s="25"/>
      <c r="E215" s="25"/>
      <c r="F215" s="25"/>
      <c r="G215" s="25"/>
      <c r="H215" s="25"/>
      <c r="I215" s="25"/>
      <c r="J215" s="25"/>
      <c r="K215" s="25"/>
      <c r="L215" s="25"/>
      <c r="M215" s="25"/>
      <c r="N215" s="25"/>
    </row>
  </sheetData>
  <mergeCells count="37">
    <mergeCell ref="A6:A17"/>
    <mergeCell ref="B6:B15"/>
    <mergeCell ref="B17:C17"/>
    <mergeCell ref="B164:B173"/>
    <mergeCell ref="A177:C177"/>
    <mergeCell ref="B140:B149"/>
    <mergeCell ref="B152:B161"/>
    <mergeCell ref="A103:B104"/>
    <mergeCell ref="A106:A139"/>
    <mergeCell ref="B106:B120"/>
    <mergeCell ref="B122:C122"/>
    <mergeCell ref="B123:B137"/>
    <mergeCell ref="A164:A175"/>
    <mergeCell ref="B163:C163"/>
    <mergeCell ref="A152:A163"/>
    <mergeCell ref="B28:B38"/>
    <mergeCell ref="B40:C40"/>
    <mergeCell ref="A18:A40"/>
    <mergeCell ref="A53:A74"/>
    <mergeCell ref="A41:A52"/>
    <mergeCell ref="B41:B50"/>
    <mergeCell ref="A1:N1"/>
    <mergeCell ref="P6:T15"/>
    <mergeCell ref="A100:C100"/>
    <mergeCell ref="B139:C139"/>
    <mergeCell ref="B151:C151"/>
    <mergeCell ref="A140:A151"/>
    <mergeCell ref="B74:C74"/>
    <mergeCell ref="B75:B84"/>
    <mergeCell ref="B87:B96"/>
    <mergeCell ref="B86:C86"/>
    <mergeCell ref="A75:A86"/>
    <mergeCell ref="A87:A98"/>
    <mergeCell ref="B53:B62"/>
    <mergeCell ref="B63:B72"/>
    <mergeCell ref="A3:B4"/>
    <mergeCell ref="B18: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AE095-1268-C540-A4F1-762E4111641A}">
  <dimension ref="A1:U177"/>
  <sheetViews>
    <sheetView zoomScale="80" zoomScaleNormal="80" workbookViewId="0">
      <pane xSplit="2" ySplit="5" topLeftCell="C6" activePane="bottomRight" state="frozen"/>
      <selection pane="bottomRight" activeCell="E64" sqref="E64"/>
      <selection pane="bottomLeft" activeCell="A6" sqref="A6"/>
      <selection pane="topRight" activeCell="C1" sqref="C1"/>
    </sheetView>
  </sheetViews>
  <sheetFormatPr defaultColWidth="11" defaultRowHeight="15.95"/>
  <cols>
    <col min="1" max="1" width="29" customWidth="1"/>
    <col min="2" max="2" width="19.625" customWidth="1"/>
    <col min="3" max="3" width="29.375" customWidth="1"/>
  </cols>
  <sheetData>
    <row r="1" spans="1:21" ht="30.95" customHeight="1">
      <c r="A1" s="416" t="s">
        <v>18</v>
      </c>
      <c r="B1" s="417"/>
      <c r="C1" s="417"/>
      <c r="D1" s="417"/>
      <c r="E1" s="417"/>
      <c r="F1" s="417"/>
      <c r="G1" s="417"/>
      <c r="H1" s="417"/>
      <c r="I1" s="417"/>
      <c r="J1" s="417"/>
      <c r="K1" s="417"/>
      <c r="L1" s="417"/>
      <c r="M1" s="417"/>
      <c r="N1" s="417"/>
    </row>
    <row r="3" spans="1:21">
      <c r="A3" s="440" t="s">
        <v>114</v>
      </c>
      <c r="B3" s="440"/>
      <c r="C3" s="70" t="s">
        <v>71</v>
      </c>
      <c r="D3" s="71">
        <v>0</v>
      </c>
      <c r="E3" s="16"/>
      <c r="F3" s="16"/>
      <c r="G3" s="16"/>
      <c r="H3" s="16"/>
      <c r="I3" s="16"/>
      <c r="J3" s="16"/>
      <c r="K3" s="16"/>
      <c r="L3" s="16"/>
      <c r="M3" s="16"/>
      <c r="N3" s="16"/>
    </row>
    <row r="4" spans="1:21">
      <c r="A4" s="440"/>
      <c r="B4" s="440"/>
      <c r="C4" s="72" t="s">
        <v>72</v>
      </c>
      <c r="D4" s="71"/>
      <c r="E4" s="16"/>
      <c r="F4" s="16"/>
      <c r="G4" s="16"/>
      <c r="H4" s="16"/>
      <c r="I4" s="16"/>
      <c r="J4" s="16"/>
      <c r="K4" s="16"/>
      <c r="L4" s="16"/>
      <c r="M4" s="16"/>
      <c r="N4" s="16"/>
    </row>
    <row r="5" spans="1:21" ht="51">
      <c r="A5" s="44" t="s">
        <v>115</v>
      </c>
      <c r="B5" s="253" t="s">
        <v>116</v>
      </c>
      <c r="C5" s="253" t="s">
        <v>117</v>
      </c>
      <c r="D5" s="44">
        <f>'STEP1 - Costs'!D5</f>
        <v>2023</v>
      </c>
      <c r="E5" s="44">
        <f>D5+1</f>
        <v>2024</v>
      </c>
      <c r="F5" s="44">
        <f t="shared" ref="F5:N5" si="0">E5+1</f>
        <v>2025</v>
      </c>
      <c r="G5" s="44">
        <f t="shared" si="0"/>
        <v>2026</v>
      </c>
      <c r="H5" s="44">
        <f t="shared" si="0"/>
        <v>2027</v>
      </c>
      <c r="I5" s="44">
        <f t="shared" si="0"/>
        <v>2028</v>
      </c>
      <c r="J5" s="44">
        <f t="shared" si="0"/>
        <v>2029</v>
      </c>
      <c r="K5" s="44">
        <f t="shared" si="0"/>
        <v>2030</v>
      </c>
      <c r="L5" s="44">
        <f t="shared" si="0"/>
        <v>2031</v>
      </c>
      <c r="M5" s="44">
        <f t="shared" si="0"/>
        <v>2032</v>
      </c>
      <c r="N5" s="44">
        <f t="shared" si="0"/>
        <v>2033</v>
      </c>
    </row>
    <row r="6" spans="1:21" ht="15.75" customHeight="1">
      <c r="A6" s="434" t="s">
        <v>118</v>
      </c>
      <c r="B6" s="470"/>
      <c r="C6" s="263"/>
      <c r="D6" s="18"/>
      <c r="E6" s="18"/>
      <c r="F6" s="18"/>
      <c r="G6" s="18"/>
      <c r="H6" s="18"/>
      <c r="I6" s="18"/>
      <c r="J6" s="18"/>
      <c r="K6" s="18"/>
      <c r="L6" s="18"/>
      <c r="M6" s="18"/>
      <c r="N6" s="18"/>
      <c r="P6" s="458" t="s">
        <v>119</v>
      </c>
      <c r="Q6" s="459"/>
      <c r="R6" s="459"/>
      <c r="S6" s="459"/>
      <c r="T6" s="459"/>
      <c r="U6" s="460"/>
    </row>
    <row r="7" spans="1:21" ht="18.95" customHeight="1">
      <c r="A7" s="434"/>
      <c r="B7" s="470"/>
      <c r="C7" s="264"/>
      <c r="D7" s="19"/>
      <c r="E7" s="19"/>
      <c r="F7" s="19"/>
      <c r="G7" s="19"/>
      <c r="H7" s="19"/>
      <c r="I7" s="19"/>
      <c r="J7" s="19"/>
      <c r="K7" s="19"/>
      <c r="L7" s="19"/>
      <c r="M7" s="19"/>
      <c r="N7" s="19"/>
      <c r="P7" s="461"/>
      <c r="Q7" s="422"/>
      <c r="R7" s="422"/>
      <c r="S7" s="422"/>
      <c r="T7" s="422"/>
      <c r="U7" s="462"/>
    </row>
    <row r="8" spans="1:21" ht="18.95" customHeight="1">
      <c r="A8" s="434"/>
      <c r="B8" s="470"/>
      <c r="C8" s="265"/>
      <c r="D8" s="75"/>
      <c r="E8" s="75"/>
      <c r="F8" s="75"/>
      <c r="G8" s="75"/>
      <c r="H8" s="75"/>
      <c r="I8" s="75"/>
      <c r="J8" s="75"/>
      <c r="K8" s="75"/>
      <c r="L8" s="75"/>
      <c r="M8" s="75"/>
      <c r="N8" s="75"/>
      <c r="P8" s="461"/>
      <c r="Q8" s="422"/>
      <c r="R8" s="422"/>
      <c r="S8" s="422"/>
      <c r="T8" s="422"/>
      <c r="U8" s="462"/>
    </row>
    <row r="9" spans="1:21" ht="18.95" customHeight="1">
      <c r="A9" s="434"/>
      <c r="B9" s="470"/>
      <c r="C9" s="266"/>
      <c r="D9" s="254"/>
      <c r="E9" s="254"/>
      <c r="F9" s="254"/>
      <c r="G9" s="254"/>
      <c r="H9" s="254"/>
      <c r="I9" s="254"/>
      <c r="J9" s="254"/>
      <c r="K9" s="254"/>
      <c r="L9" s="254"/>
      <c r="M9" s="254"/>
      <c r="N9" s="254"/>
      <c r="P9" s="461"/>
      <c r="Q9" s="422"/>
      <c r="R9" s="422"/>
      <c r="S9" s="422"/>
      <c r="T9" s="422"/>
      <c r="U9" s="462"/>
    </row>
    <row r="10" spans="1:21" ht="18.95" customHeight="1">
      <c r="A10" s="434"/>
      <c r="B10" s="470"/>
      <c r="C10" s="267"/>
      <c r="D10" s="255"/>
      <c r="E10" s="255"/>
      <c r="F10" s="255"/>
      <c r="G10" s="255"/>
      <c r="H10" s="255"/>
      <c r="I10" s="255"/>
      <c r="J10" s="255"/>
      <c r="K10" s="255"/>
      <c r="L10" s="255"/>
      <c r="M10" s="255"/>
      <c r="N10" s="255"/>
      <c r="P10" s="461"/>
      <c r="Q10" s="422"/>
      <c r="R10" s="422"/>
      <c r="S10" s="422"/>
      <c r="T10" s="422"/>
      <c r="U10" s="462"/>
    </row>
    <row r="11" spans="1:21" ht="18.95" customHeight="1">
      <c r="A11" s="434"/>
      <c r="B11" s="470"/>
      <c r="C11" s="264"/>
      <c r="D11" s="19"/>
      <c r="E11" s="19"/>
      <c r="F11" s="19"/>
      <c r="G11" s="19"/>
      <c r="H11" s="19"/>
      <c r="I11" s="19"/>
      <c r="J11" s="19"/>
      <c r="K11" s="19"/>
      <c r="L11" s="19"/>
      <c r="M11" s="19"/>
      <c r="N11" s="19"/>
      <c r="P11" s="461"/>
      <c r="Q11" s="422"/>
      <c r="R11" s="422"/>
      <c r="S11" s="422"/>
      <c r="T11" s="422"/>
      <c r="U11" s="462"/>
    </row>
    <row r="12" spans="1:21" ht="18.95" customHeight="1">
      <c r="A12" s="434"/>
      <c r="B12" s="470"/>
      <c r="C12" s="268"/>
      <c r="D12" s="256"/>
      <c r="E12" s="256"/>
      <c r="F12" s="256"/>
      <c r="G12" s="256"/>
      <c r="H12" s="256"/>
      <c r="I12" s="256"/>
      <c r="J12" s="256"/>
      <c r="K12" s="256"/>
      <c r="L12" s="256"/>
      <c r="M12" s="256"/>
      <c r="N12" s="256"/>
      <c r="P12" s="461"/>
      <c r="Q12" s="422"/>
      <c r="R12" s="422"/>
      <c r="S12" s="422"/>
      <c r="T12" s="422"/>
      <c r="U12" s="462"/>
    </row>
    <row r="13" spans="1:21" ht="18.95" customHeight="1">
      <c r="A13" s="434"/>
      <c r="B13" s="470"/>
      <c r="C13" s="269"/>
      <c r="D13" s="257"/>
      <c r="E13" s="257"/>
      <c r="F13" s="257"/>
      <c r="G13" s="257"/>
      <c r="H13" s="257"/>
      <c r="I13" s="257"/>
      <c r="J13" s="257"/>
      <c r="K13" s="257"/>
      <c r="L13" s="257"/>
      <c r="M13" s="257"/>
      <c r="N13" s="257"/>
      <c r="P13" s="461"/>
      <c r="Q13" s="422"/>
      <c r="R13" s="422"/>
      <c r="S13" s="422"/>
      <c r="T13" s="422"/>
      <c r="U13" s="462"/>
    </row>
    <row r="14" spans="1:21" ht="18.95" customHeight="1">
      <c r="A14" s="434"/>
      <c r="B14" s="466" t="s">
        <v>120</v>
      </c>
      <c r="C14" s="466"/>
      <c r="D14" s="13"/>
      <c r="E14" s="13"/>
      <c r="F14" s="13"/>
      <c r="G14" s="13"/>
      <c r="H14" s="13"/>
      <c r="I14" s="13"/>
      <c r="J14" s="13"/>
      <c r="K14" s="13"/>
      <c r="L14" s="13"/>
      <c r="M14" s="13"/>
      <c r="N14" s="13"/>
      <c r="P14" s="461"/>
      <c r="Q14" s="422"/>
      <c r="R14" s="422"/>
      <c r="S14" s="422"/>
      <c r="T14" s="422"/>
      <c r="U14" s="462"/>
    </row>
    <row r="15" spans="1:21" ht="15.95" customHeight="1">
      <c r="A15" s="434"/>
      <c r="B15" s="467"/>
      <c r="C15" s="467"/>
      <c r="D15" s="32">
        <f t="shared" ref="D15:N15" si="1">SUM(D6:D13)</f>
        <v>0</v>
      </c>
      <c r="E15" s="32">
        <f t="shared" si="1"/>
        <v>0</v>
      </c>
      <c r="F15" s="32">
        <f t="shared" si="1"/>
        <v>0</v>
      </c>
      <c r="G15" s="32">
        <f t="shared" si="1"/>
        <v>0</v>
      </c>
      <c r="H15" s="32">
        <f t="shared" si="1"/>
        <v>0</v>
      </c>
      <c r="I15" s="32">
        <f t="shared" si="1"/>
        <v>0</v>
      </c>
      <c r="J15" s="32">
        <f t="shared" si="1"/>
        <v>0</v>
      </c>
      <c r="K15" s="32">
        <f t="shared" si="1"/>
        <v>0</v>
      </c>
      <c r="L15" s="32">
        <f t="shared" si="1"/>
        <v>0</v>
      </c>
      <c r="M15" s="32">
        <f t="shared" si="1"/>
        <v>0</v>
      </c>
      <c r="N15" s="32">
        <f t="shared" si="1"/>
        <v>0</v>
      </c>
      <c r="P15" s="461"/>
      <c r="Q15" s="422"/>
      <c r="R15" s="422"/>
      <c r="S15" s="422"/>
      <c r="T15" s="422"/>
      <c r="U15" s="462"/>
    </row>
    <row r="16" spans="1:21" ht="18" customHeight="1">
      <c r="A16" s="433" t="s">
        <v>121</v>
      </c>
      <c r="B16" s="468"/>
      <c r="C16" s="270"/>
      <c r="D16" s="191"/>
      <c r="E16" s="191"/>
      <c r="F16" s="191"/>
      <c r="G16" s="191"/>
      <c r="H16" s="191"/>
      <c r="I16" s="191"/>
      <c r="J16" s="191"/>
      <c r="K16" s="191"/>
      <c r="L16" s="191"/>
      <c r="M16" s="191"/>
      <c r="N16" s="191"/>
      <c r="P16" s="461"/>
      <c r="Q16" s="422"/>
      <c r="R16" s="422"/>
      <c r="S16" s="422"/>
      <c r="T16" s="422"/>
      <c r="U16" s="462"/>
    </row>
    <row r="17" spans="1:21" ht="18.95" customHeight="1">
      <c r="A17" s="433"/>
      <c r="B17" s="469"/>
      <c r="C17" s="271"/>
      <c r="D17" s="197"/>
      <c r="E17" s="197"/>
      <c r="F17" s="197"/>
      <c r="G17" s="197"/>
      <c r="H17" s="197"/>
      <c r="I17" s="197"/>
      <c r="J17" s="197"/>
      <c r="K17" s="197"/>
      <c r="L17" s="197"/>
      <c r="M17" s="197"/>
      <c r="N17" s="197"/>
      <c r="P17" s="461"/>
      <c r="Q17" s="422"/>
      <c r="R17" s="422"/>
      <c r="S17" s="422"/>
      <c r="T17" s="422"/>
      <c r="U17" s="462"/>
    </row>
    <row r="18" spans="1:21" ht="18.95" customHeight="1">
      <c r="A18" s="433"/>
      <c r="B18" s="469"/>
      <c r="C18" s="272"/>
      <c r="D18" s="192"/>
      <c r="E18" s="192"/>
      <c r="F18" s="192"/>
      <c r="G18" s="192"/>
      <c r="H18" s="192"/>
      <c r="I18" s="192"/>
      <c r="J18" s="192"/>
      <c r="K18" s="192"/>
      <c r="L18" s="192"/>
      <c r="M18" s="192"/>
      <c r="N18" s="192"/>
      <c r="P18" s="461"/>
      <c r="Q18" s="422"/>
      <c r="R18" s="422"/>
      <c r="S18" s="422"/>
      <c r="T18" s="422"/>
      <c r="U18" s="462"/>
    </row>
    <row r="19" spans="1:21" ht="18.95" customHeight="1">
      <c r="A19" s="433"/>
      <c r="B19" s="469"/>
      <c r="C19" s="273"/>
      <c r="D19" s="197"/>
      <c r="E19" s="197"/>
      <c r="F19" s="197"/>
      <c r="G19" s="197"/>
      <c r="H19" s="197"/>
      <c r="I19" s="197"/>
      <c r="J19" s="197"/>
      <c r="K19" s="197"/>
      <c r="L19" s="197"/>
      <c r="M19" s="197"/>
      <c r="N19" s="197"/>
      <c r="P19" s="461"/>
      <c r="Q19" s="422"/>
      <c r="R19" s="422"/>
      <c r="S19" s="422"/>
      <c r="T19" s="422"/>
      <c r="U19" s="462"/>
    </row>
    <row r="20" spans="1:21" ht="18.95" customHeight="1">
      <c r="A20" s="433"/>
      <c r="B20" s="469"/>
      <c r="C20" s="274"/>
      <c r="D20" s="193"/>
      <c r="E20" s="193"/>
      <c r="F20" s="193"/>
      <c r="G20" s="193"/>
      <c r="H20" s="193"/>
      <c r="I20" s="193"/>
      <c r="J20" s="193"/>
      <c r="K20" s="193"/>
      <c r="L20" s="193"/>
      <c r="M20" s="193"/>
      <c r="N20" s="193"/>
      <c r="P20" s="461"/>
      <c r="Q20" s="422"/>
      <c r="R20" s="422"/>
      <c r="S20" s="422"/>
      <c r="T20" s="422"/>
      <c r="U20" s="462"/>
    </row>
    <row r="21" spans="1:21" ht="18.95" customHeight="1">
      <c r="A21" s="433"/>
      <c r="B21" s="469"/>
      <c r="C21" s="273"/>
      <c r="D21" s="197"/>
      <c r="E21" s="197"/>
      <c r="F21" s="197"/>
      <c r="G21" s="197"/>
      <c r="H21" s="197"/>
      <c r="I21" s="197"/>
      <c r="J21" s="197"/>
      <c r="K21" s="197"/>
      <c r="L21" s="197"/>
      <c r="M21" s="197"/>
      <c r="N21" s="197"/>
      <c r="P21" s="461"/>
      <c r="Q21" s="422"/>
      <c r="R21" s="422"/>
      <c r="S21" s="422"/>
      <c r="T21" s="422"/>
      <c r="U21" s="462"/>
    </row>
    <row r="22" spans="1:21" ht="18.95" customHeight="1">
      <c r="A22" s="433"/>
      <c r="B22" s="469"/>
      <c r="C22" s="272"/>
      <c r="D22" s="192"/>
      <c r="E22" s="192"/>
      <c r="F22" s="192"/>
      <c r="G22" s="192"/>
      <c r="H22" s="192"/>
      <c r="I22" s="192"/>
      <c r="J22" s="192"/>
      <c r="K22" s="192"/>
      <c r="L22" s="192"/>
      <c r="M22" s="192"/>
      <c r="N22" s="192"/>
      <c r="P22" s="461"/>
      <c r="Q22" s="422"/>
      <c r="R22" s="422"/>
      <c r="S22" s="422"/>
      <c r="T22" s="422"/>
      <c r="U22" s="462"/>
    </row>
    <row r="23" spans="1:21" ht="18.95" customHeight="1" thickBot="1">
      <c r="A23" s="433"/>
      <c r="B23" s="469"/>
      <c r="C23" s="273"/>
      <c r="D23" s="197"/>
      <c r="E23" s="197"/>
      <c r="F23" s="197"/>
      <c r="G23" s="197"/>
      <c r="H23" s="197"/>
      <c r="I23" s="197"/>
      <c r="J23" s="197"/>
      <c r="K23" s="197"/>
      <c r="L23" s="197"/>
      <c r="M23" s="197"/>
      <c r="N23" s="197"/>
      <c r="P23" s="463"/>
      <c r="Q23" s="464"/>
      <c r="R23" s="464"/>
      <c r="S23" s="464"/>
      <c r="T23" s="464"/>
      <c r="U23" s="465"/>
    </row>
    <row r="24" spans="1:21" ht="18.95" customHeight="1">
      <c r="A24" s="433"/>
      <c r="B24" s="469"/>
      <c r="C24" s="272"/>
      <c r="D24" s="192"/>
      <c r="E24" s="192"/>
      <c r="F24" s="192"/>
      <c r="G24" s="192"/>
      <c r="H24" s="192"/>
      <c r="I24" s="192"/>
      <c r="J24" s="192"/>
      <c r="K24" s="192"/>
      <c r="L24" s="192"/>
      <c r="M24" s="192"/>
      <c r="N24" s="192"/>
    </row>
    <row r="25" spans="1:21" ht="18.95" customHeight="1">
      <c r="A25" s="433"/>
      <c r="B25" s="469"/>
      <c r="C25" s="273"/>
      <c r="D25" s="198"/>
      <c r="E25" s="198"/>
      <c r="F25" s="198"/>
      <c r="G25" s="198"/>
      <c r="H25" s="198"/>
      <c r="I25" s="198"/>
      <c r="J25" s="198"/>
      <c r="K25" s="198"/>
      <c r="L25" s="198"/>
      <c r="M25" s="198"/>
      <c r="N25" s="198"/>
    </row>
    <row r="26" spans="1:21" ht="16.5" customHeight="1">
      <c r="A26" s="433"/>
      <c r="B26" s="469"/>
      <c r="C26" s="270"/>
      <c r="D26" s="192"/>
      <c r="E26" s="192"/>
      <c r="F26" s="192"/>
      <c r="G26" s="192"/>
      <c r="H26" s="192"/>
      <c r="I26" s="192"/>
      <c r="J26" s="192"/>
      <c r="K26" s="192"/>
      <c r="L26" s="192"/>
      <c r="M26" s="192"/>
      <c r="N26" s="192"/>
    </row>
    <row r="27" spans="1:21" ht="18.95" customHeight="1">
      <c r="A27" s="433"/>
      <c r="B27" s="469"/>
      <c r="C27" s="273"/>
      <c r="D27" s="197"/>
      <c r="E27" s="197"/>
      <c r="F27" s="197"/>
      <c r="G27" s="197"/>
      <c r="H27" s="197"/>
      <c r="I27" s="197"/>
      <c r="J27" s="197"/>
      <c r="K27" s="197"/>
      <c r="L27" s="197"/>
      <c r="M27" s="197"/>
      <c r="N27" s="197"/>
    </row>
    <row r="28" spans="1:21" ht="18.95" customHeight="1">
      <c r="A28" s="433"/>
      <c r="B28" s="469"/>
      <c r="C28" s="272"/>
      <c r="D28" s="192"/>
      <c r="E28" s="192"/>
      <c r="F28" s="192"/>
      <c r="G28" s="192"/>
      <c r="H28" s="192"/>
      <c r="I28" s="192"/>
      <c r="J28" s="192"/>
      <c r="K28" s="192"/>
      <c r="L28" s="192"/>
      <c r="M28" s="192"/>
      <c r="N28" s="192"/>
    </row>
    <row r="29" spans="1:21" ht="18.95" customHeight="1">
      <c r="A29" s="433"/>
      <c r="B29" s="469"/>
      <c r="C29" s="273"/>
      <c r="D29" s="197"/>
      <c r="E29" s="197"/>
      <c r="F29" s="197"/>
      <c r="G29" s="197"/>
      <c r="H29" s="197"/>
      <c r="I29" s="197"/>
      <c r="J29" s="197"/>
      <c r="K29" s="197"/>
      <c r="L29" s="197"/>
      <c r="M29" s="197"/>
      <c r="N29" s="197"/>
    </row>
    <row r="30" spans="1:21" ht="18.95" customHeight="1">
      <c r="A30" s="433"/>
      <c r="B30" s="469"/>
      <c r="C30" s="272"/>
      <c r="D30" s="193"/>
      <c r="E30" s="193"/>
      <c r="F30" s="193"/>
      <c r="G30" s="193"/>
      <c r="H30" s="193"/>
      <c r="I30" s="193"/>
      <c r="J30" s="193"/>
      <c r="K30" s="193"/>
      <c r="L30" s="193"/>
      <c r="M30" s="193"/>
      <c r="N30" s="193"/>
    </row>
    <row r="31" spans="1:21" ht="15.75" customHeight="1">
      <c r="A31" s="433"/>
      <c r="B31" s="469"/>
      <c r="C31" s="270"/>
      <c r="D31" s="192"/>
      <c r="E31" s="192"/>
      <c r="F31" s="192"/>
      <c r="G31" s="192"/>
      <c r="H31" s="192"/>
      <c r="I31" s="192"/>
      <c r="J31" s="192"/>
      <c r="K31" s="192"/>
      <c r="L31" s="192"/>
      <c r="M31" s="192"/>
      <c r="N31" s="192"/>
    </row>
    <row r="32" spans="1:21" ht="18.95" customHeight="1">
      <c r="A32" s="433"/>
      <c r="B32" s="469"/>
      <c r="C32" s="273"/>
      <c r="D32" s="197"/>
      <c r="E32" s="197"/>
      <c r="F32" s="197"/>
      <c r="G32" s="197"/>
      <c r="H32" s="197"/>
      <c r="I32" s="197"/>
      <c r="J32" s="197"/>
      <c r="K32" s="197"/>
      <c r="L32" s="197"/>
      <c r="M32" s="197"/>
      <c r="N32" s="197"/>
    </row>
    <row r="33" spans="1:14" ht="18.95" customHeight="1">
      <c r="A33" s="433"/>
      <c r="B33" s="469"/>
      <c r="C33" s="275"/>
      <c r="D33" s="194"/>
      <c r="E33" s="194"/>
      <c r="F33" s="194"/>
      <c r="G33" s="194"/>
      <c r="H33" s="194"/>
      <c r="I33" s="194"/>
      <c r="J33" s="194"/>
      <c r="K33" s="194"/>
      <c r="L33" s="194"/>
      <c r="M33" s="194"/>
      <c r="N33" s="194"/>
    </row>
    <row r="34" spans="1:14" ht="18.95" customHeight="1">
      <c r="A34" s="433"/>
      <c r="B34" s="469"/>
      <c r="C34" s="273"/>
      <c r="D34" s="197"/>
      <c r="E34" s="197"/>
      <c r="F34" s="197"/>
      <c r="G34" s="197"/>
      <c r="H34" s="197"/>
      <c r="I34" s="197"/>
      <c r="J34" s="197"/>
      <c r="K34" s="197"/>
      <c r="L34" s="197"/>
      <c r="M34" s="197"/>
      <c r="N34" s="197"/>
    </row>
    <row r="35" spans="1:14" ht="15.75" customHeight="1">
      <c r="A35" s="433"/>
      <c r="B35" s="469"/>
      <c r="C35" s="272"/>
      <c r="D35" s="192"/>
      <c r="E35" s="192"/>
      <c r="F35" s="192"/>
      <c r="G35" s="192"/>
      <c r="H35" s="192"/>
      <c r="I35" s="192"/>
      <c r="J35" s="192"/>
      <c r="K35" s="192"/>
      <c r="L35" s="192"/>
      <c r="M35" s="192"/>
      <c r="N35" s="192"/>
    </row>
    <row r="36" spans="1:14" ht="18.95" customHeight="1">
      <c r="A36" s="433"/>
      <c r="B36" s="469"/>
      <c r="C36" s="276"/>
      <c r="D36" s="258"/>
      <c r="E36" s="258"/>
      <c r="F36" s="258"/>
      <c r="G36" s="258"/>
      <c r="H36" s="258"/>
      <c r="I36" s="258"/>
      <c r="J36" s="258"/>
      <c r="K36" s="258"/>
      <c r="L36" s="258"/>
      <c r="M36" s="258"/>
      <c r="N36" s="258"/>
    </row>
    <row r="37" spans="1:14" ht="18.95" customHeight="1">
      <c r="A37" s="433"/>
      <c r="B37" s="469"/>
      <c r="C37" s="272"/>
      <c r="D37" s="192"/>
      <c r="E37" s="192"/>
      <c r="F37" s="192"/>
      <c r="G37" s="192"/>
      <c r="H37" s="192"/>
      <c r="I37" s="192"/>
      <c r="J37" s="192"/>
      <c r="K37" s="192"/>
      <c r="L37" s="192"/>
      <c r="M37" s="192"/>
      <c r="N37" s="192"/>
    </row>
    <row r="38" spans="1:14" ht="18.95" customHeight="1">
      <c r="A38" s="433"/>
      <c r="B38" s="469"/>
      <c r="C38" s="273"/>
      <c r="D38" s="197"/>
      <c r="E38" s="197"/>
      <c r="F38" s="197"/>
      <c r="G38" s="197"/>
      <c r="H38" s="197"/>
      <c r="I38" s="197"/>
      <c r="J38" s="197"/>
      <c r="K38" s="197"/>
      <c r="L38" s="197"/>
      <c r="M38" s="197"/>
      <c r="N38" s="197"/>
    </row>
    <row r="39" spans="1:14" ht="18.95" customHeight="1">
      <c r="A39" s="433"/>
      <c r="B39" s="469"/>
      <c r="C39" s="272"/>
      <c r="D39" s="192"/>
      <c r="E39" s="192"/>
      <c r="F39" s="192"/>
      <c r="G39" s="192"/>
      <c r="H39" s="192"/>
      <c r="I39" s="192"/>
      <c r="J39" s="192"/>
      <c r="K39" s="192"/>
      <c r="L39" s="192"/>
      <c r="M39" s="192"/>
      <c r="N39" s="192"/>
    </row>
    <row r="40" spans="1:14" ht="18.95" customHeight="1">
      <c r="A40" s="433"/>
      <c r="B40" s="469"/>
      <c r="C40" s="273"/>
      <c r="D40" s="197"/>
      <c r="E40" s="197"/>
      <c r="F40" s="197"/>
      <c r="G40" s="197"/>
      <c r="H40" s="197"/>
      <c r="I40" s="197"/>
      <c r="J40" s="197"/>
      <c r="K40" s="197"/>
      <c r="L40" s="197"/>
      <c r="M40" s="197"/>
      <c r="N40" s="197"/>
    </row>
    <row r="41" spans="1:14" ht="18.95" customHeight="1">
      <c r="A41" s="433"/>
      <c r="B41" s="13"/>
      <c r="C41" s="13"/>
      <c r="D41" s="13"/>
      <c r="E41" s="13"/>
      <c r="F41" s="13"/>
      <c r="G41" s="13"/>
      <c r="H41" s="13"/>
      <c r="I41" s="13"/>
      <c r="J41" s="13"/>
      <c r="K41" s="13"/>
      <c r="L41" s="13"/>
      <c r="M41" s="13"/>
      <c r="N41" s="13"/>
    </row>
    <row r="42" spans="1:14" ht="15.95" customHeight="1">
      <c r="A42" s="433"/>
      <c r="B42" s="473" t="s">
        <v>122</v>
      </c>
      <c r="C42" s="429"/>
      <c r="D42" s="34">
        <f t="shared" ref="D42:N42" si="2">SUM(D16:D40)</f>
        <v>0</v>
      </c>
      <c r="E42" s="34">
        <f t="shared" si="2"/>
        <v>0</v>
      </c>
      <c r="F42" s="34">
        <f t="shared" si="2"/>
        <v>0</v>
      </c>
      <c r="G42" s="34">
        <f t="shared" si="2"/>
        <v>0</v>
      </c>
      <c r="H42" s="34">
        <f t="shared" si="2"/>
        <v>0</v>
      </c>
      <c r="I42" s="34">
        <f t="shared" si="2"/>
        <v>0</v>
      </c>
      <c r="J42" s="34">
        <f t="shared" si="2"/>
        <v>0</v>
      </c>
      <c r="K42" s="34">
        <f t="shared" si="2"/>
        <v>0</v>
      </c>
      <c r="L42" s="34">
        <f t="shared" si="2"/>
        <v>0</v>
      </c>
      <c r="M42" s="34">
        <f t="shared" si="2"/>
        <v>0</v>
      </c>
      <c r="N42" s="34">
        <f t="shared" si="2"/>
        <v>0</v>
      </c>
    </row>
    <row r="43" spans="1:14" ht="20.25" customHeight="1">
      <c r="A43" s="433" t="s">
        <v>123</v>
      </c>
      <c r="B43" s="438"/>
      <c r="C43" s="277"/>
      <c r="D43" s="192"/>
      <c r="E43" s="192"/>
      <c r="F43" s="192"/>
      <c r="G43" s="192"/>
      <c r="H43" s="192"/>
      <c r="I43" s="192"/>
      <c r="J43" s="192"/>
      <c r="K43" s="192"/>
      <c r="L43" s="192"/>
      <c r="M43" s="192"/>
      <c r="N43" s="192"/>
    </row>
    <row r="44" spans="1:14" ht="18.95" customHeight="1">
      <c r="A44" s="433"/>
      <c r="B44" s="438"/>
      <c r="C44" s="273"/>
      <c r="D44" s="197"/>
      <c r="E44" s="197"/>
      <c r="F44" s="197"/>
      <c r="G44" s="197"/>
      <c r="H44" s="197"/>
      <c r="I44" s="197"/>
      <c r="J44" s="197"/>
      <c r="K44" s="197"/>
      <c r="L44" s="197"/>
      <c r="M44" s="197"/>
      <c r="N44" s="197"/>
    </row>
    <row r="45" spans="1:14" ht="18.95" customHeight="1">
      <c r="A45" s="433"/>
      <c r="B45" s="438"/>
      <c r="C45" s="278"/>
      <c r="D45" s="192"/>
      <c r="E45" s="192"/>
      <c r="F45" s="192"/>
      <c r="G45" s="192"/>
      <c r="H45" s="192"/>
      <c r="I45" s="192"/>
      <c r="J45" s="192"/>
      <c r="K45" s="192"/>
      <c r="L45" s="192"/>
      <c r="M45" s="192"/>
      <c r="N45" s="192"/>
    </row>
    <row r="46" spans="1:14" ht="18.95" customHeight="1">
      <c r="A46" s="433"/>
      <c r="B46" s="438"/>
      <c r="C46" s="273"/>
      <c r="D46" s="197"/>
      <c r="E46" s="197"/>
      <c r="F46" s="197"/>
      <c r="G46" s="197"/>
      <c r="H46" s="197"/>
      <c r="I46" s="197"/>
      <c r="J46" s="197"/>
      <c r="K46" s="197"/>
      <c r="L46" s="197"/>
      <c r="M46" s="197"/>
      <c r="N46" s="197"/>
    </row>
    <row r="47" spans="1:14" ht="18.95" customHeight="1">
      <c r="A47" s="433"/>
      <c r="B47" s="438"/>
      <c r="C47" s="279"/>
      <c r="D47" s="193"/>
      <c r="E47" s="193"/>
      <c r="F47" s="193"/>
      <c r="G47" s="193"/>
      <c r="H47" s="193"/>
      <c r="I47" s="193"/>
      <c r="J47" s="193"/>
      <c r="K47" s="193"/>
      <c r="L47" s="193"/>
      <c r="M47" s="193"/>
      <c r="N47" s="193"/>
    </row>
    <row r="48" spans="1:14" ht="19.5" customHeight="1">
      <c r="A48" s="433"/>
      <c r="B48" s="438"/>
      <c r="C48" s="273"/>
      <c r="D48" s="197"/>
      <c r="E48" s="197"/>
      <c r="F48" s="197"/>
      <c r="G48" s="197"/>
      <c r="H48" s="197"/>
      <c r="I48" s="197"/>
      <c r="J48" s="197"/>
      <c r="K48" s="197"/>
      <c r="L48" s="197"/>
      <c r="M48" s="197"/>
      <c r="N48" s="197"/>
    </row>
    <row r="49" spans="1:14" ht="18.95" customHeight="1">
      <c r="A49" s="433"/>
      <c r="B49" s="438"/>
      <c r="C49" s="278"/>
      <c r="D49" s="192"/>
      <c r="E49" s="192"/>
      <c r="F49" s="192"/>
      <c r="G49" s="192"/>
      <c r="H49" s="192"/>
      <c r="I49" s="192"/>
      <c r="J49" s="192"/>
      <c r="K49" s="192"/>
      <c r="L49" s="192"/>
      <c r="M49" s="192"/>
      <c r="N49" s="192"/>
    </row>
    <row r="50" spans="1:14" ht="18.95" customHeight="1">
      <c r="A50" s="433"/>
      <c r="B50" s="438"/>
      <c r="C50" s="273"/>
      <c r="D50" s="197"/>
      <c r="E50" s="197"/>
      <c r="F50" s="197"/>
      <c r="G50" s="197"/>
      <c r="H50" s="197"/>
      <c r="I50" s="197"/>
      <c r="J50" s="197"/>
      <c r="K50" s="197"/>
      <c r="L50" s="197"/>
      <c r="M50" s="197"/>
      <c r="N50" s="197"/>
    </row>
    <row r="51" spans="1:14" ht="18.95" customHeight="1">
      <c r="A51" s="433"/>
      <c r="B51" s="438"/>
      <c r="C51" s="278"/>
      <c r="D51" s="192"/>
      <c r="E51" s="192"/>
      <c r="F51" s="192"/>
      <c r="G51" s="192"/>
      <c r="H51" s="192"/>
      <c r="I51" s="192"/>
      <c r="J51" s="192"/>
      <c r="K51" s="192"/>
      <c r="L51" s="192"/>
      <c r="M51" s="192"/>
      <c r="N51" s="192"/>
    </row>
    <row r="52" spans="1:14" ht="18.95" customHeight="1">
      <c r="A52" s="433"/>
      <c r="B52" s="438"/>
      <c r="C52" s="273"/>
      <c r="D52" s="197"/>
      <c r="E52" s="197"/>
      <c r="F52" s="197"/>
      <c r="G52" s="197"/>
      <c r="H52" s="197"/>
      <c r="I52" s="197"/>
      <c r="J52" s="197"/>
      <c r="K52" s="197"/>
      <c r="L52" s="197"/>
      <c r="M52" s="197"/>
      <c r="N52" s="197"/>
    </row>
    <row r="53" spans="1:14" ht="17.25" customHeight="1">
      <c r="A53" s="433"/>
      <c r="B53" s="438"/>
      <c r="C53" s="280"/>
      <c r="D53" s="259"/>
      <c r="E53" s="259"/>
      <c r="F53" s="259"/>
      <c r="G53" s="259"/>
      <c r="H53" s="259"/>
      <c r="I53" s="259"/>
      <c r="J53" s="259"/>
      <c r="K53" s="259"/>
      <c r="L53" s="259"/>
      <c r="M53" s="259"/>
      <c r="N53" s="259"/>
    </row>
    <row r="54" spans="1:14" ht="18.95" customHeight="1">
      <c r="A54" s="433"/>
      <c r="B54" s="438"/>
      <c r="C54" s="273"/>
      <c r="D54" s="197"/>
      <c r="E54" s="197"/>
      <c r="F54" s="197"/>
      <c r="G54" s="197"/>
      <c r="H54" s="197"/>
      <c r="I54" s="197"/>
      <c r="J54" s="197"/>
      <c r="K54" s="197"/>
      <c r="L54" s="197"/>
      <c r="M54" s="197"/>
      <c r="N54" s="197"/>
    </row>
    <row r="55" spans="1:14" ht="18.95" customHeight="1">
      <c r="A55" s="433"/>
      <c r="B55" s="438"/>
      <c r="C55" s="278"/>
      <c r="D55" s="192"/>
      <c r="E55" s="192"/>
      <c r="F55" s="192"/>
      <c r="G55" s="192"/>
      <c r="H55" s="192"/>
      <c r="I55" s="192"/>
      <c r="J55" s="192"/>
      <c r="K55" s="192"/>
      <c r="L55" s="192"/>
      <c r="M55" s="192"/>
      <c r="N55" s="192"/>
    </row>
    <row r="56" spans="1:14" ht="18.95" customHeight="1">
      <c r="A56" s="433"/>
      <c r="B56" s="438"/>
      <c r="C56" s="273"/>
      <c r="D56" s="197"/>
      <c r="E56" s="197"/>
      <c r="F56" s="197"/>
      <c r="G56" s="197"/>
      <c r="H56" s="197"/>
      <c r="I56" s="197"/>
      <c r="J56" s="197"/>
      <c r="K56" s="197"/>
      <c r="L56" s="197"/>
      <c r="M56" s="197"/>
      <c r="N56" s="197"/>
    </row>
    <row r="57" spans="1:14" ht="18.95" customHeight="1">
      <c r="A57" s="433"/>
      <c r="B57" s="438"/>
      <c r="C57" s="278"/>
      <c r="D57" s="192"/>
      <c r="E57" s="192"/>
      <c r="F57" s="192"/>
      <c r="G57" s="192"/>
      <c r="H57" s="192"/>
      <c r="I57" s="192"/>
      <c r="J57" s="192"/>
      <c r="K57" s="192"/>
      <c r="L57" s="192"/>
      <c r="M57" s="192"/>
      <c r="N57" s="192"/>
    </row>
    <row r="58" spans="1:14" ht="17.25" customHeight="1">
      <c r="A58" s="433"/>
      <c r="B58" s="438"/>
      <c r="C58" s="276"/>
      <c r="D58" s="258"/>
      <c r="E58" s="258"/>
      <c r="F58" s="258"/>
      <c r="G58" s="258"/>
      <c r="H58" s="258"/>
      <c r="I58" s="258"/>
      <c r="J58" s="258"/>
      <c r="K58" s="258"/>
      <c r="L58" s="258"/>
      <c r="M58" s="258"/>
      <c r="N58" s="258"/>
    </row>
    <row r="59" spans="1:14" ht="18.95" customHeight="1">
      <c r="A59" s="433"/>
      <c r="B59" s="438"/>
      <c r="C59" s="278"/>
      <c r="D59" s="192"/>
      <c r="E59" s="192"/>
      <c r="F59" s="192"/>
      <c r="G59" s="192"/>
      <c r="H59" s="192"/>
      <c r="I59" s="192"/>
      <c r="J59" s="192"/>
      <c r="K59" s="192"/>
      <c r="L59" s="192"/>
      <c r="M59" s="192"/>
      <c r="N59" s="192"/>
    </row>
    <row r="60" spans="1:14" ht="18.95" customHeight="1">
      <c r="A60" s="433"/>
      <c r="B60" s="438"/>
      <c r="C60" s="273"/>
      <c r="D60" s="197"/>
      <c r="E60" s="197"/>
      <c r="F60" s="197"/>
      <c r="G60" s="197"/>
      <c r="H60" s="197"/>
      <c r="I60" s="197"/>
      <c r="J60" s="197"/>
      <c r="K60" s="197"/>
      <c r="L60" s="197"/>
      <c r="M60" s="197"/>
      <c r="N60" s="197"/>
    </row>
    <row r="61" spans="1:14" ht="18.95" customHeight="1">
      <c r="A61" s="433"/>
      <c r="B61" s="438"/>
      <c r="C61" s="278"/>
      <c r="D61" s="192"/>
      <c r="E61" s="192"/>
      <c r="F61" s="192"/>
      <c r="G61" s="192"/>
      <c r="H61" s="192"/>
      <c r="I61" s="192"/>
      <c r="J61" s="192"/>
      <c r="K61" s="192"/>
      <c r="L61" s="192"/>
      <c r="M61" s="192"/>
      <c r="N61" s="192"/>
    </row>
    <row r="62" spans="1:14" ht="18.95" customHeight="1">
      <c r="A62" s="433"/>
      <c r="B62" s="438"/>
      <c r="C62" s="281"/>
      <c r="D62" s="198"/>
      <c r="E62" s="198"/>
      <c r="F62" s="198"/>
      <c r="G62" s="198"/>
      <c r="H62" s="198"/>
      <c r="I62" s="198"/>
      <c r="J62" s="198"/>
      <c r="K62" s="198"/>
      <c r="L62" s="198"/>
      <c r="M62" s="198"/>
      <c r="N62" s="198"/>
    </row>
    <row r="63" spans="1:14" ht="18.95" customHeight="1">
      <c r="A63" s="433"/>
      <c r="B63" s="471"/>
      <c r="C63" s="272"/>
      <c r="D63" s="192"/>
      <c r="E63" s="192"/>
      <c r="F63" s="192"/>
      <c r="G63" s="192"/>
      <c r="H63" s="192"/>
      <c r="I63" s="192"/>
      <c r="J63" s="192"/>
      <c r="K63" s="192"/>
      <c r="L63" s="192"/>
      <c r="M63" s="192"/>
      <c r="N63" s="192"/>
    </row>
    <row r="64" spans="1:14" ht="18.95" customHeight="1">
      <c r="A64" s="433"/>
      <c r="B64" s="471"/>
      <c r="C64" s="273"/>
      <c r="D64" s="197"/>
      <c r="E64" s="197"/>
      <c r="F64" s="197"/>
      <c r="G64" s="197"/>
      <c r="H64" s="197"/>
      <c r="I64" s="197"/>
      <c r="J64" s="197"/>
      <c r="K64" s="197"/>
      <c r="L64" s="197"/>
      <c r="M64" s="197"/>
      <c r="N64" s="197"/>
    </row>
    <row r="65" spans="1:14" ht="18.95" customHeight="1">
      <c r="A65" s="433"/>
      <c r="B65" s="471"/>
      <c r="C65" s="272"/>
      <c r="D65" s="192"/>
      <c r="E65" s="192"/>
      <c r="F65" s="192"/>
      <c r="G65" s="192"/>
      <c r="H65" s="192"/>
      <c r="I65" s="192"/>
      <c r="J65" s="192"/>
      <c r="K65" s="192"/>
      <c r="L65" s="192"/>
      <c r="M65" s="192"/>
      <c r="N65" s="192"/>
    </row>
    <row r="66" spans="1:14" ht="18.95" customHeight="1">
      <c r="A66" s="433"/>
      <c r="B66" s="471"/>
      <c r="C66" s="273"/>
      <c r="D66" s="197"/>
      <c r="E66" s="197"/>
      <c r="F66" s="197"/>
      <c r="G66" s="197"/>
      <c r="H66" s="197"/>
      <c r="I66" s="197"/>
      <c r="J66" s="197"/>
      <c r="K66" s="197"/>
      <c r="L66" s="197"/>
      <c r="M66" s="197"/>
      <c r="N66" s="197"/>
    </row>
    <row r="67" spans="1:14" ht="18.95" customHeight="1">
      <c r="A67" s="433"/>
      <c r="B67" s="471"/>
      <c r="C67" s="272"/>
      <c r="D67" s="192"/>
      <c r="E67" s="192"/>
      <c r="F67" s="192"/>
      <c r="G67" s="192"/>
      <c r="H67" s="192"/>
      <c r="I67" s="192"/>
      <c r="J67" s="192"/>
      <c r="K67" s="192"/>
      <c r="L67" s="192"/>
      <c r="M67" s="192"/>
      <c r="N67" s="192"/>
    </row>
    <row r="68" spans="1:14" ht="18.95" customHeight="1">
      <c r="A68" s="433"/>
      <c r="B68" s="471"/>
      <c r="C68" s="282"/>
      <c r="D68" s="260"/>
      <c r="E68" s="260"/>
      <c r="F68" s="260"/>
      <c r="G68" s="260"/>
      <c r="H68" s="260"/>
      <c r="I68" s="260"/>
      <c r="J68" s="260"/>
      <c r="K68" s="260"/>
      <c r="L68" s="260"/>
      <c r="M68" s="260"/>
      <c r="N68" s="260"/>
    </row>
    <row r="69" spans="1:14" ht="18.95" customHeight="1">
      <c r="A69" s="433"/>
      <c r="B69" s="438"/>
      <c r="C69" s="283"/>
      <c r="D69" s="195"/>
      <c r="E69" s="195"/>
      <c r="F69" s="195"/>
      <c r="G69" s="195"/>
      <c r="H69" s="195"/>
      <c r="I69" s="195"/>
      <c r="J69" s="195"/>
      <c r="K69" s="195"/>
      <c r="L69" s="195"/>
      <c r="M69" s="195"/>
      <c r="N69" s="195"/>
    </row>
    <row r="70" spans="1:14" ht="18.95" customHeight="1">
      <c r="A70" s="433"/>
      <c r="B70" s="438"/>
      <c r="C70" s="273"/>
      <c r="D70" s="197"/>
      <c r="E70" s="197"/>
      <c r="F70" s="197"/>
      <c r="G70" s="197"/>
      <c r="H70" s="197"/>
      <c r="I70" s="197"/>
      <c r="J70" s="197"/>
      <c r="K70" s="197"/>
      <c r="L70" s="197"/>
      <c r="M70" s="197"/>
      <c r="N70" s="197"/>
    </row>
    <row r="71" spans="1:14" ht="18.95" customHeight="1">
      <c r="A71" s="433"/>
      <c r="B71" s="438"/>
      <c r="C71" s="284"/>
      <c r="D71" s="194"/>
      <c r="E71" s="194"/>
      <c r="F71" s="194"/>
      <c r="G71" s="194"/>
      <c r="H71" s="194"/>
      <c r="I71" s="194"/>
      <c r="J71" s="194"/>
      <c r="K71" s="194"/>
      <c r="L71" s="194"/>
      <c r="M71" s="194"/>
      <c r="N71" s="194"/>
    </row>
    <row r="72" spans="1:14" ht="18.95" customHeight="1">
      <c r="A72" s="433"/>
      <c r="B72" s="438"/>
      <c r="C72" s="273"/>
      <c r="D72" s="197"/>
      <c r="E72" s="197"/>
      <c r="F72" s="197"/>
      <c r="G72" s="197"/>
      <c r="H72" s="197"/>
      <c r="I72" s="197"/>
      <c r="J72" s="197"/>
      <c r="K72" s="197"/>
      <c r="L72" s="197"/>
      <c r="M72" s="197"/>
      <c r="N72" s="197"/>
    </row>
    <row r="73" spans="1:14" ht="18.95" customHeight="1">
      <c r="A73" s="433"/>
      <c r="B73" s="438"/>
      <c r="C73" s="285"/>
      <c r="D73" s="194"/>
      <c r="E73" s="194"/>
      <c r="F73" s="194"/>
      <c r="G73" s="194"/>
      <c r="H73" s="194"/>
      <c r="I73" s="194"/>
      <c r="J73" s="194"/>
      <c r="K73" s="194"/>
      <c r="L73" s="194"/>
      <c r="M73" s="194"/>
      <c r="N73" s="194"/>
    </row>
    <row r="74" spans="1:14" ht="18.95" customHeight="1">
      <c r="A74" s="433"/>
      <c r="B74" s="454" t="s">
        <v>124</v>
      </c>
      <c r="C74" s="454"/>
      <c r="D74" s="13"/>
      <c r="E74" s="13"/>
      <c r="F74" s="13"/>
      <c r="G74" s="13"/>
      <c r="H74" s="13"/>
      <c r="I74" s="13"/>
      <c r="J74" s="13"/>
      <c r="K74" s="13"/>
      <c r="L74" s="13"/>
      <c r="M74" s="13"/>
      <c r="N74" s="13"/>
    </row>
    <row r="75" spans="1:14" ht="16.5" customHeight="1">
      <c r="A75" s="433"/>
      <c r="B75" s="454"/>
      <c r="C75" s="455"/>
      <c r="D75" s="34">
        <f>SUM(D43:D73)</f>
        <v>0</v>
      </c>
      <c r="E75" s="34">
        <f>SUM(E43:E73)</f>
        <v>0</v>
      </c>
      <c r="F75" s="34">
        <f t="shared" ref="F75:N75" si="3">SUM(F43:F73)</f>
        <v>0</v>
      </c>
      <c r="G75" s="34">
        <f t="shared" si="3"/>
        <v>0</v>
      </c>
      <c r="H75" s="34">
        <f t="shared" si="3"/>
        <v>0</v>
      </c>
      <c r="I75" s="34">
        <f t="shared" si="3"/>
        <v>0</v>
      </c>
      <c r="J75" s="34">
        <f t="shared" si="3"/>
        <v>0</v>
      </c>
      <c r="K75" s="34">
        <f t="shared" si="3"/>
        <v>0</v>
      </c>
      <c r="L75" s="34">
        <f t="shared" si="3"/>
        <v>0</v>
      </c>
      <c r="M75" s="34">
        <f t="shared" si="3"/>
        <v>0</v>
      </c>
      <c r="N75" s="34">
        <f t="shared" si="3"/>
        <v>0</v>
      </c>
    </row>
    <row r="76" spans="1:14" ht="17.25" customHeight="1">
      <c r="A76" s="433" t="s">
        <v>125</v>
      </c>
      <c r="B76" s="438"/>
      <c r="C76" s="286"/>
      <c r="D76" s="194"/>
      <c r="E76" s="194"/>
      <c r="F76" s="194"/>
      <c r="G76" s="194"/>
      <c r="H76" s="194"/>
      <c r="I76" s="194"/>
      <c r="J76" s="194"/>
      <c r="K76" s="194"/>
      <c r="L76" s="194"/>
      <c r="M76" s="194"/>
      <c r="N76" s="194"/>
    </row>
    <row r="77" spans="1:14" ht="17.25" customHeight="1">
      <c r="A77" s="434"/>
      <c r="B77" s="438"/>
      <c r="C77" s="273"/>
      <c r="D77" s="197"/>
      <c r="E77" s="197"/>
      <c r="F77" s="197"/>
      <c r="G77" s="197"/>
      <c r="H77" s="197"/>
      <c r="I77" s="197"/>
      <c r="J77" s="197"/>
      <c r="K77" s="197"/>
      <c r="L77" s="197"/>
      <c r="M77" s="197"/>
      <c r="N77" s="197"/>
    </row>
    <row r="78" spans="1:14" ht="17.25" customHeight="1">
      <c r="A78" s="434"/>
      <c r="B78" s="438"/>
      <c r="C78" s="285"/>
      <c r="D78" s="194"/>
      <c r="E78" s="194"/>
      <c r="F78" s="194"/>
      <c r="G78" s="194"/>
      <c r="H78" s="194"/>
      <c r="I78" s="194"/>
      <c r="J78" s="194"/>
      <c r="K78" s="194"/>
      <c r="L78" s="194"/>
      <c r="M78" s="194"/>
      <c r="N78" s="194"/>
    </row>
    <row r="79" spans="1:14" ht="17.25" customHeight="1">
      <c r="A79" s="434"/>
      <c r="B79" s="438"/>
      <c r="C79" s="273"/>
      <c r="D79" s="197"/>
      <c r="E79" s="197"/>
      <c r="F79" s="197"/>
      <c r="G79" s="197"/>
      <c r="H79" s="197"/>
      <c r="I79" s="197"/>
      <c r="J79" s="197"/>
      <c r="K79" s="197"/>
      <c r="L79" s="197"/>
      <c r="M79" s="197"/>
      <c r="N79" s="197"/>
    </row>
    <row r="80" spans="1:14" ht="17.25" customHeight="1">
      <c r="A80" s="434"/>
      <c r="B80" s="438"/>
      <c r="C80" s="275"/>
      <c r="D80" s="194"/>
      <c r="E80" s="194"/>
      <c r="F80" s="194"/>
      <c r="G80" s="194"/>
      <c r="H80" s="194"/>
      <c r="I80" s="194"/>
      <c r="J80" s="194"/>
      <c r="K80" s="194"/>
      <c r="L80" s="194"/>
      <c r="M80" s="194"/>
      <c r="N80" s="194"/>
    </row>
    <row r="81" spans="1:14" ht="17.25" customHeight="1">
      <c r="A81" s="434"/>
      <c r="B81" s="438"/>
      <c r="C81" s="276"/>
      <c r="D81" s="258"/>
      <c r="E81" s="258"/>
      <c r="F81" s="258"/>
      <c r="G81" s="258"/>
      <c r="H81" s="258"/>
      <c r="I81" s="258"/>
      <c r="J81" s="258"/>
      <c r="K81" s="258"/>
      <c r="L81" s="258"/>
      <c r="M81" s="258"/>
      <c r="N81" s="258"/>
    </row>
    <row r="82" spans="1:14" ht="17.25" customHeight="1">
      <c r="A82" s="434"/>
      <c r="B82" s="438"/>
      <c r="C82" s="285"/>
      <c r="D82" s="194"/>
      <c r="E82" s="194"/>
      <c r="F82" s="194"/>
      <c r="G82" s="194"/>
      <c r="H82" s="194"/>
      <c r="I82" s="194"/>
      <c r="J82" s="194"/>
      <c r="K82" s="194"/>
      <c r="L82" s="194"/>
      <c r="M82" s="194"/>
      <c r="N82" s="194"/>
    </row>
    <row r="83" spans="1:14" ht="17.25" customHeight="1">
      <c r="A83" s="434"/>
      <c r="B83" s="438"/>
      <c r="C83" s="273"/>
      <c r="D83" s="197"/>
      <c r="E83" s="197"/>
      <c r="F83" s="197"/>
      <c r="G83" s="197"/>
      <c r="H83" s="197"/>
      <c r="I83" s="197"/>
      <c r="J83" s="197"/>
      <c r="K83" s="197"/>
      <c r="L83" s="197"/>
      <c r="M83" s="197"/>
      <c r="N83" s="197"/>
    </row>
    <row r="84" spans="1:14" ht="17.25" customHeight="1">
      <c r="A84" s="434"/>
      <c r="B84" s="438"/>
      <c r="C84" s="285"/>
      <c r="D84" s="194"/>
      <c r="E84" s="194"/>
      <c r="F84" s="194"/>
      <c r="G84" s="194"/>
      <c r="H84" s="194"/>
      <c r="I84" s="194"/>
      <c r="J84" s="194"/>
      <c r="K84" s="194"/>
      <c r="L84" s="194"/>
      <c r="M84" s="194"/>
      <c r="N84" s="194"/>
    </row>
    <row r="85" spans="1:14" ht="17.25" customHeight="1">
      <c r="A85" s="434"/>
      <c r="B85" s="438"/>
      <c r="C85" s="281"/>
      <c r="D85" s="198"/>
      <c r="E85" s="198"/>
      <c r="F85" s="198"/>
      <c r="G85" s="198"/>
      <c r="H85" s="198"/>
      <c r="I85" s="198"/>
      <c r="J85" s="198"/>
      <c r="K85" s="198"/>
      <c r="L85" s="198"/>
      <c r="M85" s="198"/>
      <c r="N85" s="198"/>
    </row>
    <row r="86" spans="1:14" ht="17.25" customHeight="1">
      <c r="A86" s="434"/>
      <c r="B86" s="438"/>
      <c r="C86" s="283"/>
      <c r="D86" s="195"/>
      <c r="E86" s="195"/>
      <c r="F86" s="195"/>
      <c r="G86" s="195"/>
      <c r="H86" s="195"/>
      <c r="I86" s="195"/>
      <c r="J86" s="195"/>
      <c r="K86" s="195"/>
      <c r="L86" s="195"/>
      <c r="M86" s="195"/>
      <c r="N86" s="195"/>
    </row>
    <row r="87" spans="1:14" ht="17.25" customHeight="1">
      <c r="A87" s="434"/>
      <c r="B87" s="438"/>
      <c r="C87" s="273"/>
      <c r="D87" s="197"/>
      <c r="E87" s="197"/>
      <c r="F87" s="197"/>
      <c r="G87" s="197"/>
      <c r="H87" s="197"/>
      <c r="I87" s="197"/>
      <c r="J87" s="197"/>
      <c r="K87" s="197"/>
      <c r="L87" s="197"/>
      <c r="M87" s="197"/>
      <c r="N87" s="197"/>
    </row>
    <row r="88" spans="1:14" ht="17.25" customHeight="1">
      <c r="A88" s="434"/>
      <c r="B88" s="438"/>
      <c r="C88" s="284"/>
      <c r="D88" s="194"/>
      <c r="E88" s="194"/>
      <c r="F88" s="194"/>
      <c r="G88" s="194"/>
      <c r="H88" s="194"/>
      <c r="I88" s="194"/>
      <c r="J88" s="194"/>
      <c r="K88" s="194"/>
      <c r="L88" s="194"/>
      <c r="M88" s="194"/>
      <c r="N88" s="194"/>
    </row>
    <row r="89" spans="1:14" ht="17.25" customHeight="1">
      <c r="A89" s="434"/>
      <c r="B89" s="438"/>
      <c r="C89" s="273"/>
      <c r="D89" s="197"/>
      <c r="E89" s="197"/>
      <c r="F89" s="197"/>
      <c r="G89" s="197"/>
      <c r="H89" s="197"/>
      <c r="I89" s="197"/>
      <c r="J89" s="197"/>
      <c r="K89" s="197"/>
      <c r="L89" s="197"/>
      <c r="M89" s="197"/>
      <c r="N89" s="197"/>
    </row>
    <row r="90" spans="1:14" ht="17.25" customHeight="1">
      <c r="A90" s="434"/>
      <c r="B90" s="438"/>
      <c r="C90" s="287"/>
      <c r="D90" s="196"/>
      <c r="E90" s="196"/>
      <c r="F90" s="196"/>
      <c r="G90" s="196"/>
      <c r="H90" s="196"/>
      <c r="I90" s="196"/>
      <c r="J90" s="196"/>
      <c r="K90" s="196"/>
      <c r="L90" s="196"/>
      <c r="M90" s="196"/>
      <c r="N90" s="196"/>
    </row>
    <row r="91" spans="1:14" ht="17.25" customHeight="1">
      <c r="A91" s="434"/>
      <c r="B91" s="438"/>
      <c r="C91" s="273"/>
      <c r="D91" s="197"/>
      <c r="E91" s="197"/>
      <c r="F91" s="197"/>
      <c r="G91" s="197"/>
      <c r="H91" s="197"/>
      <c r="I91" s="197"/>
      <c r="J91" s="197"/>
      <c r="K91" s="197"/>
      <c r="L91" s="197"/>
      <c r="M91" s="197"/>
      <c r="N91" s="197"/>
    </row>
    <row r="92" spans="1:14" ht="17.25" customHeight="1">
      <c r="A92" s="434"/>
      <c r="B92" s="438"/>
      <c r="C92" s="285"/>
      <c r="D92" s="194"/>
      <c r="E92" s="194"/>
      <c r="F92" s="194"/>
      <c r="G92" s="194"/>
      <c r="H92" s="194"/>
      <c r="I92" s="194"/>
      <c r="J92" s="194"/>
      <c r="K92" s="194"/>
      <c r="L92" s="194"/>
      <c r="M92" s="194"/>
      <c r="N92" s="194"/>
    </row>
    <row r="93" spans="1:14" ht="17.25" customHeight="1">
      <c r="A93" s="434"/>
      <c r="B93" s="438"/>
      <c r="C93" s="273"/>
      <c r="D93" s="197"/>
      <c r="E93" s="197"/>
      <c r="F93" s="197"/>
      <c r="G93" s="197"/>
      <c r="H93" s="197"/>
      <c r="I93" s="197"/>
      <c r="J93" s="197"/>
      <c r="K93" s="197"/>
      <c r="L93" s="197"/>
      <c r="M93" s="197"/>
      <c r="N93" s="197"/>
    </row>
    <row r="94" spans="1:14" ht="17.25" customHeight="1">
      <c r="A94" s="434"/>
      <c r="B94" s="438"/>
      <c r="C94" s="285"/>
      <c r="D94" s="194"/>
      <c r="E94" s="194"/>
      <c r="F94" s="194"/>
      <c r="G94" s="194"/>
      <c r="H94" s="194"/>
      <c r="I94" s="194"/>
      <c r="J94" s="194"/>
      <c r="K94" s="194"/>
      <c r="L94" s="194"/>
      <c r="M94" s="194"/>
      <c r="N94" s="194"/>
    </row>
    <row r="95" spans="1:14" ht="17.25" customHeight="1">
      <c r="A95" s="434"/>
      <c r="B95" s="438"/>
      <c r="C95" s="273"/>
      <c r="D95" s="197"/>
      <c r="E95" s="197"/>
      <c r="F95" s="197"/>
      <c r="G95" s="197"/>
      <c r="H95" s="197"/>
      <c r="I95" s="197"/>
      <c r="J95" s="197"/>
      <c r="K95" s="197"/>
      <c r="L95" s="197"/>
      <c r="M95" s="197"/>
      <c r="N95" s="197"/>
    </row>
    <row r="96" spans="1:14" ht="17.25" customHeight="1">
      <c r="A96" s="434"/>
      <c r="B96" s="438"/>
      <c r="C96" s="283"/>
      <c r="D96" s="195"/>
      <c r="E96" s="195"/>
      <c r="F96" s="195"/>
      <c r="G96" s="195"/>
      <c r="H96" s="195"/>
      <c r="I96" s="195"/>
      <c r="J96" s="195"/>
      <c r="K96" s="195"/>
      <c r="L96" s="195"/>
      <c r="M96" s="195"/>
      <c r="N96" s="195"/>
    </row>
    <row r="97" spans="1:14" ht="17.25" customHeight="1">
      <c r="A97" s="434"/>
      <c r="B97" s="438"/>
      <c r="C97" s="273"/>
      <c r="D97" s="197"/>
      <c r="E97" s="197"/>
      <c r="F97" s="197"/>
      <c r="G97" s="197"/>
      <c r="H97" s="197"/>
      <c r="I97" s="197"/>
      <c r="J97" s="197"/>
      <c r="K97" s="197"/>
      <c r="L97" s="197"/>
      <c r="M97" s="197"/>
      <c r="N97" s="197"/>
    </row>
    <row r="98" spans="1:14" ht="17.25" customHeight="1">
      <c r="A98" s="434"/>
      <c r="B98" s="438"/>
      <c r="C98" s="284"/>
      <c r="D98" s="194"/>
      <c r="E98" s="194"/>
      <c r="F98" s="194"/>
      <c r="G98" s="194"/>
      <c r="H98" s="194"/>
      <c r="I98" s="194"/>
      <c r="J98" s="194"/>
      <c r="K98" s="194"/>
      <c r="L98" s="194"/>
      <c r="M98" s="194"/>
      <c r="N98" s="194"/>
    </row>
    <row r="99" spans="1:14" ht="17.25" customHeight="1">
      <c r="A99" s="434"/>
      <c r="B99" s="438"/>
      <c r="C99" s="273"/>
      <c r="D99" s="197"/>
      <c r="E99" s="197"/>
      <c r="F99" s="197"/>
      <c r="G99" s="197"/>
      <c r="H99" s="197"/>
      <c r="I99" s="197"/>
      <c r="J99" s="197"/>
      <c r="K99" s="197"/>
      <c r="L99" s="197"/>
      <c r="M99" s="197"/>
      <c r="N99" s="197"/>
    </row>
    <row r="100" spans="1:14" ht="17.25" customHeight="1">
      <c r="A100" s="434"/>
      <c r="B100" s="438"/>
      <c r="C100" s="285"/>
      <c r="D100" s="194"/>
      <c r="E100" s="194"/>
      <c r="F100" s="194"/>
      <c r="G100" s="194"/>
      <c r="H100" s="194"/>
      <c r="I100" s="194"/>
      <c r="J100" s="194"/>
      <c r="K100" s="194"/>
      <c r="L100" s="194"/>
      <c r="M100" s="194"/>
      <c r="N100" s="194"/>
    </row>
    <row r="101" spans="1:14" ht="17.25" customHeight="1">
      <c r="A101" s="434"/>
      <c r="B101" s="454" t="s">
        <v>126</v>
      </c>
      <c r="C101" s="454"/>
      <c r="D101" s="13"/>
      <c r="E101" s="13"/>
      <c r="F101" s="13"/>
      <c r="G101" s="13"/>
      <c r="H101" s="13"/>
      <c r="I101" s="13"/>
      <c r="J101" s="13"/>
      <c r="K101" s="13"/>
      <c r="L101" s="13"/>
      <c r="M101" s="13"/>
      <c r="N101" s="13"/>
    </row>
    <row r="102" spans="1:14" ht="38.25" customHeight="1">
      <c r="A102" s="435"/>
      <c r="B102" s="454"/>
      <c r="C102" s="455"/>
      <c r="D102" s="34">
        <f>SUM(D76:D100)</f>
        <v>0</v>
      </c>
      <c r="E102" s="34">
        <f>SUM(E76:E100)</f>
        <v>0</v>
      </c>
      <c r="F102" s="34">
        <f t="shared" ref="F102:N102" si="4">SUM(F76:F100)</f>
        <v>0</v>
      </c>
      <c r="G102" s="34">
        <f t="shared" si="4"/>
        <v>0</v>
      </c>
      <c r="H102" s="34">
        <f t="shared" si="4"/>
        <v>0</v>
      </c>
      <c r="I102" s="34">
        <f t="shared" si="4"/>
        <v>0</v>
      </c>
      <c r="J102" s="34">
        <f t="shared" si="4"/>
        <v>0</v>
      </c>
      <c r="K102" s="34">
        <f t="shared" si="4"/>
        <v>0</v>
      </c>
      <c r="L102" s="34">
        <f t="shared" si="4"/>
        <v>0</v>
      </c>
      <c r="M102" s="34">
        <f t="shared" si="4"/>
        <v>0</v>
      </c>
      <c r="N102" s="34">
        <f t="shared" si="4"/>
        <v>0</v>
      </c>
    </row>
    <row r="103" spans="1:14" ht="15.95" customHeight="1">
      <c r="A103" s="433" t="s">
        <v>127</v>
      </c>
      <c r="B103" s="438"/>
      <c r="C103" s="286"/>
      <c r="D103" s="194"/>
      <c r="E103" s="194"/>
      <c r="F103" s="194"/>
      <c r="G103" s="194"/>
      <c r="H103" s="194"/>
      <c r="I103" s="194"/>
      <c r="J103" s="194"/>
      <c r="K103" s="194"/>
      <c r="L103" s="194"/>
      <c r="M103" s="194"/>
      <c r="N103" s="194"/>
    </row>
    <row r="104" spans="1:14" ht="15.95" customHeight="1">
      <c r="A104" s="434"/>
      <c r="B104" s="438"/>
      <c r="C104" s="273"/>
      <c r="D104" s="197"/>
      <c r="E104" s="197"/>
      <c r="F104" s="197"/>
      <c r="G104" s="197"/>
      <c r="H104" s="197"/>
      <c r="I104" s="197"/>
      <c r="J104" s="197"/>
      <c r="K104" s="197"/>
      <c r="L104" s="197"/>
      <c r="M104" s="197"/>
      <c r="N104" s="197"/>
    </row>
    <row r="105" spans="1:14" ht="15.95" customHeight="1">
      <c r="A105" s="434"/>
      <c r="B105" s="438"/>
      <c r="C105" s="285"/>
      <c r="D105" s="194"/>
      <c r="E105" s="194"/>
      <c r="F105" s="194"/>
      <c r="G105" s="194"/>
      <c r="H105" s="194"/>
      <c r="I105" s="194"/>
      <c r="J105" s="194"/>
      <c r="K105" s="194"/>
      <c r="L105" s="194"/>
      <c r="M105" s="194"/>
      <c r="N105" s="194"/>
    </row>
    <row r="106" spans="1:14" ht="15.95" customHeight="1">
      <c r="A106" s="434"/>
      <c r="B106" s="438"/>
      <c r="C106" s="273"/>
      <c r="D106" s="197"/>
      <c r="E106" s="197"/>
      <c r="F106" s="197"/>
      <c r="G106" s="197"/>
      <c r="H106" s="197"/>
      <c r="I106" s="197"/>
      <c r="J106" s="197"/>
      <c r="K106" s="197"/>
      <c r="L106" s="197"/>
      <c r="M106" s="197"/>
      <c r="N106" s="197"/>
    </row>
    <row r="107" spans="1:14" ht="15.95" customHeight="1">
      <c r="A107" s="434"/>
      <c r="B107" s="438"/>
      <c r="C107" s="275"/>
      <c r="D107" s="194"/>
      <c r="E107" s="194"/>
      <c r="F107" s="194"/>
      <c r="G107" s="194"/>
      <c r="H107" s="194"/>
      <c r="I107" s="194"/>
      <c r="J107" s="194"/>
      <c r="K107" s="194"/>
      <c r="L107" s="194"/>
      <c r="M107" s="194"/>
      <c r="N107" s="194"/>
    </row>
    <row r="108" spans="1:14" ht="15.95" customHeight="1">
      <c r="A108" s="434"/>
      <c r="B108" s="438"/>
      <c r="C108" s="276"/>
      <c r="D108" s="258"/>
      <c r="E108" s="258"/>
      <c r="F108" s="258"/>
      <c r="G108" s="258"/>
      <c r="H108" s="258"/>
      <c r="I108" s="258"/>
      <c r="J108" s="258"/>
      <c r="K108" s="258"/>
      <c r="L108" s="258"/>
      <c r="M108" s="258"/>
      <c r="N108" s="258"/>
    </row>
    <row r="109" spans="1:14" ht="15.95" customHeight="1">
      <c r="A109" s="434"/>
      <c r="B109" s="438"/>
      <c r="C109" s="285"/>
      <c r="D109" s="194"/>
      <c r="E109" s="194"/>
      <c r="F109" s="194"/>
      <c r="G109" s="194"/>
      <c r="H109" s="194"/>
      <c r="I109" s="194"/>
      <c r="J109" s="194"/>
      <c r="K109" s="194"/>
      <c r="L109" s="194"/>
      <c r="M109" s="194"/>
      <c r="N109" s="194"/>
    </row>
    <row r="110" spans="1:14" ht="15.95" customHeight="1">
      <c r="A110" s="434"/>
      <c r="B110" s="438"/>
      <c r="C110" s="273"/>
      <c r="D110" s="197"/>
      <c r="E110" s="197"/>
      <c r="F110" s="197"/>
      <c r="G110" s="197"/>
      <c r="H110" s="197"/>
      <c r="I110" s="197"/>
      <c r="J110" s="197"/>
      <c r="K110" s="197"/>
      <c r="L110" s="197"/>
      <c r="M110" s="197"/>
      <c r="N110" s="197"/>
    </row>
    <row r="111" spans="1:14" ht="15.95" customHeight="1">
      <c r="A111" s="434"/>
      <c r="B111" s="438"/>
      <c r="C111" s="285"/>
      <c r="D111" s="194"/>
      <c r="E111" s="194"/>
      <c r="F111" s="194"/>
      <c r="G111" s="194"/>
      <c r="H111" s="194"/>
      <c r="I111" s="194"/>
      <c r="J111" s="194"/>
      <c r="K111" s="194"/>
      <c r="L111" s="194"/>
      <c r="M111" s="194"/>
      <c r="N111" s="194"/>
    </row>
    <row r="112" spans="1:14" ht="15.95" customHeight="1">
      <c r="A112" s="434"/>
      <c r="B112" s="438"/>
      <c r="C112" s="281"/>
      <c r="D112" s="198"/>
      <c r="E112" s="198"/>
      <c r="F112" s="198"/>
      <c r="G112" s="198"/>
      <c r="H112" s="198"/>
      <c r="I112" s="198"/>
      <c r="J112" s="198"/>
      <c r="K112" s="198"/>
      <c r="L112" s="198"/>
      <c r="M112" s="198"/>
      <c r="N112" s="198"/>
    </row>
    <row r="113" spans="1:14" ht="15.95" customHeight="1">
      <c r="A113" s="434"/>
      <c r="B113" s="438"/>
      <c r="C113" s="283"/>
      <c r="D113" s="195"/>
      <c r="E113" s="195"/>
      <c r="F113" s="195"/>
      <c r="G113" s="195"/>
      <c r="H113" s="195"/>
      <c r="I113" s="195"/>
      <c r="J113" s="195"/>
      <c r="K113" s="195"/>
      <c r="L113" s="195"/>
      <c r="M113" s="195"/>
      <c r="N113" s="195"/>
    </row>
    <row r="114" spans="1:14" ht="15.95" customHeight="1">
      <c r="A114" s="434"/>
      <c r="B114" s="438"/>
      <c r="C114" s="273"/>
      <c r="D114" s="197"/>
      <c r="E114" s="197"/>
      <c r="F114" s="197"/>
      <c r="G114" s="197"/>
      <c r="H114" s="197"/>
      <c r="I114" s="197"/>
      <c r="J114" s="197"/>
      <c r="K114" s="197"/>
      <c r="L114" s="197"/>
      <c r="M114" s="197"/>
      <c r="N114" s="197"/>
    </row>
    <row r="115" spans="1:14" ht="15.95" customHeight="1">
      <c r="A115" s="434"/>
      <c r="B115" s="438"/>
      <c r="C115" s="284"/>
      <c r="D115" s="194"/>
      <c r="E115" s="194"/>
      <c r="F115" s="194"/>
      <c r="G115" s="194"/>
      <c r="H115" s="194"/>
      <c r="I115" s="194"/>
      <c r="J115" s="194"/>
      <c r="K115" s="194"/>
      <c r="L115" s="194"/>
      <c r="M115" s="194"/>
      <c r="N115" s="194"/>
    </row>
    <row r="116" spans="1:14" ht="15.95" customHeight="1">
      <c r="A116" s="434"/>
      <c r="B116" s="438"/>
      <c r="C116" s="273"/>
      <c r="D116" s="197"/>
      <c r="E116" s="197"/>
      <c r="F116" s="197"/>
      <c r="G116" s="197"/>
      <c r="H116" s="197"/>
      <c r="I116" s="197"/>
      <c r="J116" s="197"/>
      <c r="K116" s="197"/>
      <c r="L116" s="197"/>
      <c r="M116" s="197"/>
      <c r="N116" s="197"/>
    </row>
    <row r="117" spans="1:14" ht="15.95" customHeight="1">
      <c r="A117" s="434"/>
      <c r="B117" s="438"/>
      <c r="C117" s="287"/>
      <c r="D117" s="196"/>
      <c r="E117" s="196"/>
      <c r="F117" s="196"/>
      <c r="G117" s="196"/>
      <c r="H117" s="196"/>
      <c r="I117" s="196"/>
      <c r="J117" s="196"/>
      <c r="K117" s="196"/>
      <c r="L117" s="196"/>
      <c r="M117" s="196"/>
      <c r="N117" s="196"/>
    </row>
    <row r="118" spans="1:14" ht="15.95" customHeight="1">
      <c r="A118" s="434"/>
      <c r="B118" s="438"/>
      <c r="C118" s="273"/>
      <c r="D118" s="197"/>
      <c r="E118" s="197"/>
      <c r="F118" s="197"/>
      <c r="G118" s="197"/>
      <c r="H118" s="197"/>
      <c r="I118" s="197"/>
      <c r="J118" s="197"/>
      <c r="K118" s="197"/>
      <c r="L118" s="197"/>
      <c r="M118" s="197"/>
      <c r="N118" s="197"/>
    </row>
    <row r="119" spans="1:14" ht="15.95" customHeight="1">
      <c r="A119" s="434"/>
      <c r="B119" s="438"/>
      <c r="C119" s="285"/>
      <c r="D119" s="194"/>
      <c r="E119" s="194"/>
      <c r="F119" s="194"/>
      <c r="G119" s="194"/>
      <c r="H119" s="194"/>
      <c r="I119" s="194"/>
      <c r="J119" s="194"/>
      <c r="K119" s="194"/>
      <c r="L119" s="194"/>
      <c r="M119" s="194"/>
      <c r="N119" s="194"/>
    </row>
    <row r="120" spans="1:14" ht="15.95" customHeight="1">
      <c r="A120" s="434"/>
      <c r="B120" s="438"/>
      <c r="C120" s="273"/>
      <c r="D120" s="197"/>
      <c r="E120" s="197"/>
      <c r="F120" s="197"/>
      <c r="G120" s="197"/>
      <c r="H120" s="197"/>
      <c r="I120" s="197"/>
      <c r="J120" s="197"/>
      <c r="K120" s="197"/>
      <c r="L120" s="197"/>
      <c r="M120" s="197"/>
      <c r="N120" s="197"/>
    </row>
    <row r="121" spans="1:14" ht="15.95" customHeight="1">
      <c r="A121" s="434"/>
      <c r="B121" s="438"/>
      <c r="C121" s="285"/>
      <c r="D121" s="194"/>
      <c r="E121" s="194"/>
      <c r="F121" s="194"/>
      <c r="G121" s="194"/>
      <c r="H121" s="194"/>
      <c r="I121" s="194"/>
      <c r="J121" s="194"/>
      <c r="K121" s="194"/>
      <c r="L121" s="194"/>
      <c r="M121" s="194"/>
      <c r="N121" s="194"/>
    </row>
    <row r="122" spans="1:14" ht="15.95" customHeight="1">
      <c r="A122" s="434"/>
      <c r="B122" s="438"/>
      <c r="C122" s="273"/>
      <c r="D122" s="197"/>
      <c r="E122" s="197"/>
      <c r="F122" s="197"/>
      <c r="G122" s="197"/>
      <c r="H122" s="197"/>
      <c r="I122" s="197"/>
      <c r="J122" s="197"/>
      <c r="K122" s="197"/>
      <c r="L122" s="197"/>
      <c r="M122" s="197"/>
      <c r="N122" s="197"/>
    </row>
    <row r="123" spans="1:14" ht="15.95" customHeight="1">
      <c r="A123" s="434"/>
      <c r="B123" s="438"/>
      <c r="C123" s="283"/>
      <c r="D123" s="195"/>
      <c r="E123" s="195"/>
      <c r="F123" s="195"/>
      <c r="G123" s="195"/>
      <c r="H123" s="195"/>
      <c r="I123" s="195"/>
      <c r="J123" s="195"/>
      <c r="K123" s="195"/>
      <c r="L123" s="195"/>
      <c r="M123" s="195"/>
      <c r="N123" s="195"/>
    </row>
    <row r="124" spans="1:14" ht="15.95" customHeight="1">
      <c r="A124" s="434"/>
      <c r="B124" s="438"/>
      <c r="C124" s="273"/>
      <c r="D124" s="197"/>
      <c r="E124" s="197"/>
      <c r="F124" s="197"/>
      <c r="G124" s="197"/>
      <c r="H124" s="197"/>
      <c r="I124" s="197"/>
      <c r="J124" s="197"/>
      <c r="K124" s="197"/>
      <c r="L124" s="197"/>
      <c r="M124" s="197"/>
      <c r="N124" s="197"/>
    </row>
    <row r="125" spans="1:14" ht="15.95" customHeight="1">
      <c r="A125" s="434"/>
      <c r="B125" s="438"/>
      <c r="C125" s="284"/>
      <c r="D125" s="194"/>
      <c r="E125" s="194"/>
      <c r="F125" s="194"/>
      <c r="G125" s="194"/>
      <c r="H125" s="194"/>
      <c r="I125" s="194"/>
      <c r="J125" s="194"/>
      <c r="K125" s="194"/>
      <c r="L125" s="194"/>
      <c r="M125" s="194"/>
      <c r="N125" s="194"/>
    </row>
    <row r="126" spans="1:14" ht="15.95" customHeight="1">
      <c r="A126" s="434"/>
      <c r="B126" s="438"/>
      <c r="C126" s="273"/>
      <c r="D126" s="197"/>
      <c r="E126" s="197"/>
      <c r="F126" s="197"/>
      <c r="G126" s="197"/>
      <c r="H126" s="197"/>
      <c r="I126" s="197"/>
      <c r="J126" s="197"/>
      <c r="K126" s="197"/>
      <c r="L126" s="197"/>
      <c r="M126" s="197"/>
      <c r="N126" s="197"/>
    </row>
    <row r="127" spans="1:14" ht="15.95" customHeight="1">
      <c r="A127" s="434"/>
      <c r="B127" s="438"/>
      <c r="C127" s="285"/>
      <c r="D127" s="194"/>
      <c r="E127" s="194"/>
      <c r="F127" s="194"/>
      <c r="G127" s="194"/>
      <c r="H127" s="194"/>
      <c r="I127" s="194"/>
      <c r="J127" s="194"/>
      <c r="K127" s="194"/>
      <c r="L127" s="194"/>
      <c r="M127" s="194"/>
      <c r="N127" s="194"/>
    </row>
    <row r="128" spans="1:14" ht="15.95" customHeight="1">
      <c r="A128" s="434"/>
      <c r="B128" s="454" t="s">
        <v>128</v>
      </c>
      <c r="C128" s="454"/>
      <c r="D128" s="13"/>
      <c r="E128" s="13"/>
      <c r="F128" s="13"/>
      <c r="G128" s="13"/>
      <c r="H128" s="13"/>
      <c r="I128" s="13"/>
      <c r="J128" s="13"/>
      <c r="K128" s="13"/>
      <c r="L128" s="13"/>
      <c r="M128" s="13"/>
      <c r="N128" s="13"/>
    </row>
    <row r="129" spans="1:14" ht="31.5" customHeight="1">
      <c r="A129" s="434"/>
      <c r="B129" s="455"/>
      <c r="C129" s="455"/>
      <c r="D129" s="34">
        <f>SUM(D103:D127)</f>
        <v>0</v>
      </c>
      <c r="E129" s="34">
        <f>SUM(E103:E127)</f>
        <v>0</v>
      </c>
      <c r="F129" s="34">
        <f t="shared" ref="F129:N129" si="5">SUM(F103:F127)</f>
        <v>0</v>
      </c>
      <c r="G129" s="34">
        <f t="shared" si="5"/>
        <v>0</v>
      </c>
      <c r="H129" s="34">
        <f t="shared" si="5"/>
        <v>0</v>
      </c>
      <c r="I129" s="34">
        <f t="shared" si="5"/>
        <v>0</v>
      </c>
      <c r="J129" s="34">
        <f t="shared" si="5"/>
        <v>0</v>
      </c>
      <c r="K129" s="34">
        <f t="shared" si="5"/>
        <v>0</v>
      </c>
      <c r="L129" s="34">
        <f t="shared" si="5"/>
        <v>0</v>
      </c>
      <c r="M129" s="34">
        <f t="shared" si="5"/>
        <v>0</v>
      </c>
      <c r="N129" s="34">
        <f t="shared" si="5"/>
        <v>0</v>
      </c>
    </row>
    <row r="130" spans="1:14" ht="15.95" customHeight="1">
      <c r="A130" s="456" t="s">
        <v>129</v>
      </c>
      <c r="B130" s="438"/>
      <c r="C130" s="273"/>
      <c r="D130" s="197"/>
      <c r="E130" s="197"/>
      <c r="F130" s="197"/>
      <c r="G130" s="197"/>
      <c r="H130" s="197"/>
      <c r="I130" s="197"/>
      <c r="J130" s="197"/>
      <c r="K130" s="197"/>
      <c r="L130" s="197"/>
      <c r="M130" s="197"/>
      <c r="N130" s="197"/>
    </row>
    <row r="131" spans="1:14" ht="15.95" customHeight="1">
      <c r="A131" s="434"/>
      <c r="B131" s="438"/>
      <c r="C131" s="285"/>
      <c r="D131" s="194"/>
      <c r="E131" s="194"/>
      <c r="F131" s="194"/>
      <c r="G131" s="194"/>
      <c r="H131" s="194"/>
      <c r="I131" s="194"/>
      <c r="J131" s="194"/>
      <c r="K131" s="194"/>
      <c r="L131" s="194"/>
      <c r="M131" s="194"/>
      <c r="N131" s="194"/>
    </row>
    <row r="132" spans="1:14" ht="15.95" customHeight="1">
      <c r="A132" s="434"/>
      <c r="B132" s="438"/>
      <c r="C132" s="273"/>
      <c r="D132" s="197"/>
      <c r="E132" s="197"/>
      <c r="F132" s="197"/>
      <c r="G132" s="197"/>
      <c r="H132" s="197"/>
      <c r="I132" s="197"/>
      <c r="J132" s="197"/>
      <c r="K132" s="197"/>
      <c r="L132" s="197"/>
      <c r="M132" s="197"/>
      <c r="N132" s="197"/>
    </row>
    <row r="133" spans="1:14" ht="15.95" customHeight="1">
      <c r="A133" s="434"/>
      <c r="B133" s="438"/>
      <c r="C133" s="285"/>
      <c r="D133" s="194"/>
      <c r="E133" s="194"/>
      <c r="F133" s="194"/>
      <c r="G133" s="194"/>
      <c r="H133" s="194"/>
      <c r="I133" s="194"/>
      <c r="J133" s="194"/>
      <c r="K133" s="194"/>
      <c r="L133" s="194"/>
      <c r="M133" s="194"/>
      <c r="N133" s="194"/>
    </row>
    <row r="134" spans="1:14" ht="15.95" customHeight="1">
      <c r="A134" s="434"/>
      <c r="B134" s="438"/>
      <c r="C134" s="273"/>
      <c r="D134" s="197"/>
      <c r="E134" s="197"/>
      <c r="F134" s="197"/>
      <c r="G134" s="197"/>
      <c r="H134" s="197"/>
      <c r="I134" s="197"/>
      <c r="J134" s="197"/>
      <c r="K134" s="197"/>
      <c r="L134" s="197"/>
      <c r="M134" s="197"/>
      <c r="N134" s="197"/>
    </row>
    <row r="135" spans="1:14" ht="15.95" customHeight="1">
      <c r="A135" s="434"/>
      <c r="B135" s="438"/>
      <c r="C135" s="283"/>
      <c r="D135" s="195"/>
      <c r="E135" s="195"/>
      <c r="F135" s="195"/>
      <c r="G135" s="195"/>
      <c r="H135" s="195"/>
      <c r="I135" s="195"/>
      <c r="J135" s="195"/>
      <c r="K135" s="195"/>
      <c r="L135" s="195"/>
      <c r="M135" s="195"/>
      <c r="N135" s="195"/>
    </row>
    <row r="136" spans="1:14" ht="15.95" customHeight="1">
      <c r="A136" s="434"/>
      <c r="B136" s="438"/>
      <c r="C136" s="273"/>
      <c r="D136" s="197"/>
      <c r="E136" s="197"/>
      <c r="F136" s="197"/>
      <c r="G136" s="197"/>
      <c r="H136" s="197"/>
      <c r="I136" s="197"/>
      <c r="J136" s="197"/>
      <c r="K136" s="197"/>
      <c r="L136" s="197"/>
      <c r="M136" s="197"/>
      <c r="N136" s="197"/>
    </row>
    <row r="137" spans="1:14" ht="15.95" customHeight="1">
      <c r="A137" s="434"/>
      <c r="B137" s="438"/>
      <c r="C137" s="284"/>
      <c r="D137" s="194"/>
      <c r="E137" s="194"/>
      <c r="F137" s="194"/>
      <c r="G137" s="194"/>
      <c r="H137" s="194"/>
      <c r="I137" s="194"/>
      <c r="J137" s="194"/>
      <c r="K137" s="194"/>
      <c r="L137" s="194"/>
      <c r="M137" s="194"/>
      <c r="N137" s="194"/>
    </row>
    <row r="138" spans="1:14" ht="15.95" customHeight="1">
      <c r="A138" s="434"/>
      <c r="B138" s="438"/>
      <c r="C138" s="273"/>
      <c r="D138" s="197"/>
      <c r="E138" s="197"/>
      <c r="F138" s="197"/>
      <c r="G138" s="197"/>
      <c r="H138" s="197"/>
      <c r="I138" s="197"/>
      <c r="J138" s="197"/>
      <c r="K138" s="197"/>
      <c r="L138" s="197"/>
      <c r="M138" s="197"/>
      <c r="N138" s="197"/>
    </row>
    <row r="139" spans="1:14" ht="15.95" customHeight="1">
      <c r="A139" s="434"/>
      <c r="B139" s="438"/>
      <c r="C139" s="285"/>
      <c r="D139" s="194"/>
      <c r="E139" s="194"/>
      <c r="F139" s="194"/>
      <c r="G139" s="194"/>
      <c r="H139" s="194"/>
      <c r="I139" s="194"/>
      <c r="J139" s="194"/>
      <c r="K139" s="194"/>
      <c r="L139" s="194"/>
      <c r="M139" s="194"/>
      <c r="N139" s="194"/>
    </row>
    <row r="140" spans="1:14" ht="15.95" customHeight="1">
      <c r="A140" s="434"/>
      <c r="B140" s="454" t="s">
        <v>130</v>
      </c>
      <c r="C140" s="454"/>
      <c r="D140" s="13"/>
      <c r="E140" s="13"/>
      <c r="F140" s="13"/>
      <c r="G140" s="13"/>
      <c r="H140" s="13"/>
      <c r="I140" s="13"/>
      <c r="J140" s="13"/>
      <c r="K140" s="13"/>
      <c r="L140" s="13"/>
      <c r="M140" s="13"/>
      <c r="N140" s="13"/>
    </row>
    <row r="141" spans="1:14" ht="32.25" customHeight="1">
      <c r="A141" s="457"/>
      <c r="B141" s="455"/>
      <c r="C141" s="455"/>
      <c r="D141" s="34">
        <f>SUM(D130:D139)</f>
        <v>0</v>
      </c>
      <c r="E141" s="34">
        <f>SUM(E130:E139)</f>
        <v>0</v>
      </c>
      <c r="F141" s="34">
        <f>SUM(F130:F139)</f>
        <v>0</v>
      </c>
      <c r="G141" s="34">
        <f>SUM(G130:G139)</f>
        <v>0</v>
      </c>
      <c r="H141" s="34">
        <f t="shared" ref="H141:N141" si="6">SUM(H130:H139)</f>
        <v>0</v>
      </c>
      <c r="I141" s="34">
        <f t="shared" si="6"/>
        <v>0</v>
      </c>
      <c r="J141" s="34">
        <f t="shared" si="6"/>
        <v>0</v>
      </c>
      <c r="K141" s="34">
        <f t="shared" si="6"/>
        <v>0</v>
      </c>
      <c r="L141" s="34">
        <f t="shared" si="6"/>
        <v>0</v>
      </c>
      <c r="M141" s="34">
        <f t="shared" si="6"/>
        <v>0</v>
      </c>
      <c r="N141" s="34">
        <f t="shared" si="6"/>
        <v>0</v>
      </c>
    </row>
    <row r="142" spans="1:14" ht="15.95" customHeight="1">
      <c r="A142" s="434" t="s">
        <v>131</v>
      </c>
      <c r="B142" s="438"/>
      <c r="C142" s="273"/>
      <c r="D142" s="197"/>
      <c r="E142" s="197"/>
      <c r="F142" s="197"/>
      <c r="G142" s="197"/>
      <c r="H142" s="197"/>
      <c r="I142" s="197"/>
      <c r="J142" s="197"/>
      <c r="K142" s="197"/>
      <c r="L142" s="197"/>
      <c r="M142" s="197"/>
      <c r="N142" s="197"/>
    </row>
    <row r="143" spans="1:14" ht="15.95" customHeight="1">
      <c r="A143" s="434"/>
      <c r="B143" s="438"/>
      <c r="C143" s="285"/>
      <c r="D143" s="194"/>
      <c r="E143" s="194"/>
      <c r="F143" s="194"/>
      <c r="G143" s="194"/>
      <c r="H143" s="194"/>
      <c r="I143" s="194"/>
      <c r="J143" s="194"/>
      <c r="K143" s="194"/>
      <c r="L143" s="194"/>
      <c r="M143" s="194"/>
      <c r="N143" s="194"/>
    </row>
    <row r="144" spans="1:14" ht="15.95" customHeight="1">
      <c r="A144" s="434"/>
      <c r="B144" s="438"/>
      <c r="C144" s="273"/>
      <c r="D144" s="197"/>
      <c r="E144" s="197"/>
      <c r="F144" s="197"/>
      <c r="G144" s="197"/>
      <c r="H144" s="197"/>
      <c r="I144" s="197"/>
      <c r="J144" s="197"/>
      <c r="K144" s="197"/>
      <c r="L144" s="197"/>
      <c r="M144" s="197"/>
      <c r="N144" s="197"/>
    </row>
    <row r="145" spans="1:14" ht="15.95" customHeight="1">
      <c r="A145" s="434"/>
      <c r="B145" s="438"/>
      <c r="C145" s="285"/>
      <c r="D145" s="194"/>
      <c r="E145" s="194"/>
      <c r="F145" s="194"/>
      <c r="G145" s="194"/>
      <c r="H145" s="194"/>
      <c r="I145" s="194"/>
      <c r="J145" s="194"/>
      <c r="K145" s="194"/>
      <c r="L145" s="194"/>
      <c r="M145" s="194"/>
      <c r="N145" s="194"/>
    </row>
    <row r="146" spans="1:14" ht="15.95" customHeight="1">
      <c r="A146" s="434"/>
      <c r="B146" s="438"/>
      <c r="C146" s="273"/>
      <c r="D146" s="197"/>
      <c r="E146" s="197"/>
      <c r="F146" s="197"/>
      <c r="G146" s="197"/>
      <c r="H146" s="197"/>
      <c r="I146" s="197"/>
      <c r="J146" s="197"/>
      <c r="K146" s="197"/>
      <c r="L146" s="197"/>
      <c r="M146" s="197"/>
      <c r="N146" s="197"/>
    </row>
    <row r="147" spans="1:14" ht="15.95" customHeight="1">
      <c r="A147" s="434"/>
      <c r="B147" s="438"/>
      <c r="C147" s="283"/>
      <c r="D147" s="195"/>
      <c r="E147" s="195"/>
      <c r="F147" s="195"/>
      <c r="G147" s="195"/>
      <c r="H147" s="195"/>
      <c r="I147" s="195"/>
      <c r="J147" s="195"/>
      <c r="K147" s="195"/>
      <c r="L147" s="195"/>
      <c r="M147" s="195"/>
      <c r="N147" s="195"/>
    </row>
    <row r="148" spans="1:14" ht="15.95" customHeight="1">
      <c r="A148" s="434"/>
      <c r="B148" s="438"/>
      <c r="C148" s="273"/>
      <c r="D148" s="197"/>
      <c r="E148" s="197"/>
      <c r="F148" s="197"/>
      <c r="G148" s="197"/>
      <c r="H148" s="197"/>
      <c r="I148" s="197"/>
      <c r="J148" s="197"/>
      <c r="K148" s="197"/>
      <c r="L148" s="197"/>
      <c r="M148" s="197"/>
      <c r="N148" s="197"/>
    </row>
    <row r="149" spans="1:14" ht="15.95" customHeight="1">
      <c r="A149" s="434"/>
      <c r="B149" s="438"/>
      <c r="C149" s="284"/>
      <c r="D149" s="194"/>
      <c r="E149" s="194"/>
      <c r="F149" s="194"/>
      <c r="G149" s="194"/>
      <c r="H149" s="194"/>
      <c r="I149" s="194"/>
      <c r="J149" s="194"/>
      <c r="K149" s="194"/>
      <c r="L149" s="194"/>
      <c r="M149" s="194"/>
      <c r="N149" s="194"/>
    </row>
    <row r="150" spans="1:14" ht="15.95" customHeight="1">
      <c r="A150" s="434"/>
      <c r="B150" s="438"/>
      <c r="C150" s="273"/>
      <c r="D150" s="197"/>
      <c r="E150" s="197"/>
      <c r="F150" s="197"/>
      <c r="G150" s="197"/>
      <c r="H150" s="197"/>
      <c r="I150" s="197"/>
      <c r="J150" s="197"/>
      <c r="K150" s="197"/>
      <c r="L150" s="197"/>
      <c r="M150" s="197"/>
      <c r="N150" s="197"/>
    </row>
    <row r="151" spans="1:14" ht="15.95" customHeight="1">
      <c r="A151" s="434"/>
      <c r="B151" s="438"/>
      <c r="C151" s="285"/>
      <c r="D151" s="194"/>
      <c r="E151" s="194"/>
      <c r="F151" s="194"/>
      <c r="G151" s="194"/>
      <c r="H151" s="194"/>
      <c r="I151" s="194"/>
      <c r="J151" s="194"/>
      <c r="K151" s="194"/>
      <c r="L151" s="194"/>
      <c r="M151" s="194"/>
      <c r="N151" s="194"/>
    </row>
    <row r="152" spans="1:14" ht="15.95" customHeight="1">
      <c r="A152" s="434"/>
      <c r="B152" s="454" t="s">
        <v>132</v>
      </c>
      <c r="C152" s="454"/>
      <c r="D152" s="13"/>
      <c r="E152" s="13"/>
      <c r="F152" s="13"/>
      <c r="G152" s="13"/>
      <c r="H152" s="13"/>
      <c r="I152" s="13"/>
      <c r="J152" s="13"/>
      <c r="K152" s="13"/>
      <c r="L152" s="13"/>
      <c r="M152" s="13"/>
      <c r="N152" s="13"/>
    </row>
    <row r="153" spans="1:14" ht="15.95" customHeight="1">
      <c r="A153" s="435"/>
      <c r="B153" s="454"/>
      <c r="C153" s="455"/>
      <c r="D153" s="34">
        <f>SUM(D142:D151)</f>
        <v>0</v>
      </c>
      <c r="E153" s="34">
        <f t="shared" ref="E153:N153" si="7">SUM(E142:E151)</f>
        <v>0</v>
      </c>
      <c r="F153" s="34">
        <f t="shared" si="7"/>
        <v>0</v>
      </c>
      <c r="G153" s="34">
        <f t="shared" si="7"/>
        <v>0</v>
      </c>
      <c r="H153" s="34">
        <f t="shared" si="7"/>
        <v>0</v>
      </c>
      <c r="I153" s="34">
        <f>SUM(I142:I151)</f>
        <v>0</v>
      </c>
      <c r="J153" s="34">
        <f t="shared" si="7"/>
        <v>0</v>
      </c>
      <c r="K153" s="34">
        <f t="shared" si="7"/>
        <v>0</v>
      </c>
      <c r="L153" s="34">
        <f t="shared" si="7"/>
        <v>0</v>
      </c>
      <c r="M153" s="34">
        <f t="shared" si="7"/>
        <v>0</v>
      </c>
      <c r="N153" s="34">
        <f t="shared" si="7"/>
        <v>0</v>
      </c>
    </row>
    <row r="154" spans="1:14" ht="15.95" customHeight="1">
      <c r="A154" s="433" t="s">
        <v>133</v>
      </c>
      <c r="B154" s="472" t="s">
        <v>134</v>
      </c>
      <c r="C154" s="286"/>
      <c r="D154" s="195"/>
      <c r="E154" s="195"/>
      <c r="F154" s="195"/>
      <c r="G154" s="195"/>
      <c r="H154" s="195"/>
      <c r="I154" s="195"/>
      <c r="J154" s="195"/>
      <c r="K154" s="195"/>
      <c r="L154" s="195"/>
      <c r="M154" s="195"/>
      <c r="N154" s="195"/>
    </row>
    <row r="155" spans="1:14" ht="15.95" customHeight="1">
      <c r="A155" s="434"/>
      <c r="B155" s="472"/>
      <c r="C155" s="273"/>
      <c r="D155" s="197"/>
      <c r="E155" s="197"/>
      <c r="F155" s="197"/>
      <c r="G155" s="197"/>
      <c r="H155" s="197"/>
      <c r="I155" s="197"/>
      <c r="J155" s="197"/>
      <c r="K155" s="197"/>
      <c r="L155" s="197"/>
      <c r="M155" s="197"/>
      <c r="N155" s="197"/>
    </row>
    <row r="156" spans="1:14" ht="15.95" customHeight="1">
      <c r="A156" s="434"/>
      <c r="B156" s="472"/>
      <c r="C156" s="285"/>
      <c r="D156" s="194"/>
      <c r="E156" s="194"/>
      <c r="F156" s="194"/>
      <c r="G156" s="194"/>
      <c r="H156" s="194"/>
      <c r="I156" s="194"/>
      <c r="J156" s="194"/>
      <c r="K156" s="194"/>
      <c r="L156" s="194"/>
      <c r="M156" s="194"/>
      <c r="N156" s="194"/>
    </row>
    <row r="157" spans="1:14" ht="15.95" customHeight="1">
      <c r="A157" s="434"/>
      <c r="B157" s="472"/>
      <c r="C157" s="273"/>
      <c r="D157" s="197"/>
      <c r="E157" s="197"/>
      <c r="F157" s="197"/>
      <c r="G157" s="197"/>
      <c r="H157" s="197"/>
      <c r="I157" s="197"/>
      <c r="J157" s="197"/>
      <c r="K157" s="197"/>
      <c r="L157" s="197"/>
      <c r="M157" s="197"/>
      <c r="N157" s="197"/>
    </row>
    <row r="158" spans="1:14" ht="15.95" customHeight="1">
      <c r="A158" s="434"/>
      <c r="B158" s="472"/>
      <c r="C158" s="288"/>
      <c r="D158" s="289"/>
      <c r="E158" s="289"/>
      <c r="F158" s="289"/>
      <c r="G158" s="289"/>
      <c r="H158" s="289"/>
      <c r="I158" s="289"/>
      <c r="J158" s="289"/>
      <c r="K158" s="289"/>
      <c r="L158" s="289"/>
      <c r="M158" s="289"/>
      <c r="N158" s="289"/>
    </row>
    <row r="159" spans="1:14" ht="15.95" customHeight="1">
      <c r="A159" s="434"/>
      <c r="B159" s="472"/>
      <c r="C159" s="276"/>
      <c r="D159" s="258"/>
      <c r="E159" s="258"/>
      <c r="F159" s="258"/>
      <c r="G159" s="258"/>
      <c r="H159" s="258"/>
      <c r="I159" s="258"/>
      <c r="J159" s="258"/>
      <c r="K159" s="258"/>
      <c r="L159" s="258"/>
      <c r="M159" s="258"/>
      <c r="N159" s="258"/>
    </row>
    <row r="160" spans="1:14" ht="15.95" customHeight="1">
      <c r="A160" s="434"/>
      <c r="B160" s="472"/>
      <c r="C160" s="285"/>
      <c r="D160" s="194"/>
      <c r="E160" s="194"/>
      <c r="F160" s="194"/>
      <c r="G160" s="194"/>
      <c r="H160" s="194"/>
      <c r="I160" s="194"/>
      <c r="J160" s="194"/>
      <c r="K160" s="194"/>
      <c r="L160" s="194"/>
      <c r="M160" s="194"/>
      <c r="N160" s="194"/>
    </row>
    <row r="161" spans="1:14" ht="15.95" customHeight="1">
      <c r="A161" s="434"/>
      <c r="B161" s="472"/>
      <c r="C161" s="273"/>
      <c r="D161" s="197"/>
      <c r="E161" s="197"/>
      <c r="F161" s="197"/>
      <c r="G161" s="197"/>
      <c r="H161" s="197"/>
      <c r="I161" s="197"/>
      <c r="J161" s="197"/>
      <c r="K161" s="197"/>
      <c r="L161" s="197"/>
      <c r="M161" s="197"/>
      <c r="N161" s="197"/>
    </row>
    <row r="162" spans="1:14" ht="15.95" customHeight="1">
      <c r="A162" s="434"/>
      <c r="B162" s="472"/>
      <c r="C162" s="275"/>
      <c r="D162" s="194"/>
      <c r="E162" s="194"/>
      <c r="F162" s="194"/>
      <c r="G162" s="194"/>
      <c r="H162" s="194"/>
      <c r="I162" s="194"/>
      <c r="J162" s="194"/>
      <c r="K162" s="194"/>
      <c r="L162" s="194"/>
      <c r="M162" s="194"/>
      <c r="N162" s="194"/>
    </row>
    <row r="163" spans="1:14" ht="15.95" customHeight="1">
      <c r="A163" s="434"/>
      <c r="B163" s="472"/>
      <c r="C163" s="290"/>
      <c r="D163" s="291"/>
      <c r="E163" s="291"/>
      <c r="F163" s="291"/>
      <c r="G163" s="291"/>
      <c r="H163" s="291"/>
      <c r="I163" s="291"/>
      <c r="J163" s="291"/>
      <c r="K163" s="291"/>
      <c r="L163" s="291"/>
      <c r="M163" s="291"/>
      <c r="N163" s="291"/>
    </row>
    <row r="164" spans="1:14" ht="15.95" customHeight="1">
      <c r="A164" s="434"/>
      <c r="B164" s="472"/>
      <c r="C164" s="292"/>
      <c r="D164" s="293"/>
      <c r="E164" s="293"/>
      <c r="F164" s="293"/>
      <c r="G164" s="293"/>
      <c r="H164" s="293"/>
      <c r="I164" s="293"/>
      <c r="J164" s="293"/>
      <c r="K164" s="293"/>
      <c r="L164" s="293"/>
      <c r="M164" s="293"/>
      <c r="N164" s="293"/>
    </row>
    <row r="165" spans="1:14" ht="15.95" customHeight="1">
      <c r="A165" s="434"/>
      <c r="B165" s="472"/>
      <c r="C165" s="273"/>
      <c r="D165" s="197"/>
      <c r="E165" s="197"/>
      <c r="F165" s="197"/>
      <c r="G165" s="197"/>
      <c r="H165" s="197"/>
      <c r="I165" s="197"/>
      <c r="J165" s="197"/>
      <c r="K165" s="197"/>
      <c r="L165" s="197"/>
      <c r="M165" s="197"/>
      <c r="N165" s="197"/>
    </row>
    <row r="166" spans="1:14" ht="15.95" customHeight="1">
      <c r="A166" s="434"/>
      <c r="B166" s="472"/>
      <c r="C166" s="285"/>
      <c r="D166" s="194"/>
      <c r="E166" s="194"/>
      <c r="F166" s="194"/>
      <c r="G166" s="194"/>
      <c r="H166" s="194"/>
      <c r="I166" s="194"/>
      <c r="J166" s="194"/>
      <c r="K166" s="194"/>
      <c r="L166" s="194"/>
      <c r="M166" s="194"/>
      <c r="N166" s="194"/>
    </row>
    <row r="167" spans="1:14" ht="15.95" customHeight="1">
      <c r="A167" s="434"/>
      <c r="B167" s="472"/>
      <c r="C167" s="273"/>
      <c r="D167" s="197"/>
      <c r="E167" s="197"/>
      <c r="F167" s="197"/>
      <c r="G167" s="197"/>
      <c r="H167" s="197"/>
      <c r="I167" s="197"/>
      <c r="J167" s="197"/>
      <c r="K167" s="197"/>
      <c r="L167" s="197"/>
      <c r="M167" s="197"/>
      <c r="N167" s="197"/>
    </row>
    <row r="168" spans="1:14" ht="15.95" customHeight="1">
      <c r="A168" s="434"/>
      <c r="B168" s="472"/>
      <c r="C168" s="288"/>
      <c r="D168" s="289"/>
      <c r="E168" s="289"/>
      <c r="F168" s="289"/>
      <c r="G168" s="289"/>
      <c r="H168" s="289"/>
      <c r="I168" s="289"/>
      <c r="J168" s="289"/>
      <c r="K168" s="289"/>
      <c r="L168" s="289"/>
      <c r="M168" s="289"/>
      <c r="N168" s="289"/>
    </row>
    <row r="169" spans="1:14" ht="17.100000000000001" customHeight="1">
      <c r="A169" s="434"/>
      <c r="B169" s="472"/>
      <c r="C169" s="273"/>
      <c r="D169" s="197"/>
      <c r="E169" s="197"/>
      <c r="F169" s="197"/>
      <c r="G169" s="197"/>
      <c r="H169" s="197"/>
      <c r="I169" s="197"/>
      <c r="J169" s="197"/>
      <c r="K169" s="197"/>
      <c r="L169" s="197"/>
      <c r="M169" s="197"/>
      <c r="N169" s="197"/>
    </row>
    <row r="170" spans="1:14" ht="17.25" customHeight="1">
      <c r="A170" s="434"/>
      <c r="B170" s="472"/>
      <c r="C170" s="285"/>
      <c r="D170" s="194"/>
      <c r="E170" s="194"/>
      <c r="F170" s="194"/>
      <c r="G170" s="194"/>
      <c r="H170" s="194"/>
      <c r="I170" s="194"/>
      <c r="J170" s="194"/>
      <c r="K170" s="194"/>
      <c r="L170" s="194"/>
      <c r="M170" s="194"/>
      <c r="N170" s="194"/>
    </row>
    <row r="171" spans="1:14" ht="17.25" customHeight="1">
      <c r="A171" s="434"/>
      <c r="B171" s="472"/>
      <c r="C171" s="273"/>
      <c r="D171" s="197"/>
      <c r="E171" s="197"/>
      <c r="F171" s="197"/>
      <c r="G171" s="197"/>
      <c r="H171" s="197"/>
      <c r="I171" s="197"/>
      <c r="J171" s="197"/>
      <c r="K171" s="197"/>
      <c r="L171" s="197"/>
      <c r="M171" s="197"/>
      <c r="N171" s="197"/>
    </row>
    <row r="172" spans="1:14" ht="17.25" customHeight="1">
      <c r="A172" s="434"/>
      <c r="B172" s="472"/>
      <c r="C172" s="285"/>
      <c r="D172" s="194"/>
      <c r="E172" s="194"/>
      <c r="F172" s="194"/>
      <c r="G172" s="194"/>
      <c r="H172" s="194"/>
      <c r="I172" s="194"/>
      <c r="J172" s="194"/>
      <c r="K172" s="194"/>
      <c r="L172" s="194"/>
      <c r="M172" s="194"/>
      <c r="N172" s="194"/>
    </row>
    <row r="173" spans="1:14" ht="17.25" customHeight="1">
      <c r="A173" s="434"/>
      <c r="B173" s="472"/>
      <c r="C173" s="273"/>
      <c r="D173" s="197"/>
      <c r="E173" s="197"/>
      <c r="F173" s="197"/>
      <c r="G173" s="197"/>
      <c r="H173" s="197"/>
      <c r="I173" s="197"/>
      <c r="J173" s="197"/>
      <c r="K173" s="197"/>
      <c r="L173" s="197"/>
      <c r="M173" s="197"/>
      <c r="N173" s="197"/>
    </row>
    <row r="174" spans="1:14" ht="15.95" customHeight="1">
      <c r="A174" s="434"/>
      <c r="B174" s="13"/>
      <c r="C174" s="13"/>
      <c r="D174" s="13"/>
      <c r="E174" s="13"/>
      <c r="F174" s="13"/>
      <c r="G174" s="13"/>
      <c r="H174" s="13"/>
      <c r="I174" s="13"/>
      <c r="J174" s="13"/>
      <c r="K174" s="13"/>
      <c r="L174" s="13"/>
      <c r="M174" s="13"/>
      <c r="N174" s="13"/>
    </row>
    <row r="175" spans="1:14" ht="17.25" customHeight="1">
      <c r="A175" s="434"/>
      <c r="B175" s="429" t="s">
        <v>135</v>
      </c>
      <c r="C175" s="429"/>
      <c r="D175" s="34">
        <f>SUM(D154:D173)</f>
        <v>0</v>
      </c>
      <c r="E175" s="34">
        <f t="shared" ref="E175:N175" si="8">SUM(E154:E173)</f>
        <v>0</v>
      </c>
      <c r="F175" s="34">
        <f t="shared" si="8"/>
        <v>0</v>
      </c>
      <c r="G175" s="34">
        <f t="shared" si="8"/>
        <v>0</v>
      </c>
      <c r="H175" s="34">
        <f t="shared" si="8"/>
        <v>0</v>
      </c>
      <c r="I175" s="34">
        <f t="shared" si="8"/>
        <v>0</v>
      </c>
      <c r="J175" s="34">
        <f t="shared" si="8"/>
        <v>0</v>
      </c>
      <c r="K175" s="34">
        <f t="shared" si="8"/>
        <v>0</v>
      </c>
      <c r="L175" s="34">
        <f t="shared" si="8"/>
        <v>0</v>
      </c>
      <c r="M175" s="34">
        <f>SUM(M154:M173)</f>
        <v>0</v>
      </c>
      <c r="N175" s="34">
        <f t="shared" si="8"/>
        <v>0</v>
      </c>
    </row>
    <row r="176" spans="1:14" ht="15.95" customHeight="1">
      <c r="A176" s="6"/>
      <c r="B176" s="9"/>
      <c r="C176" s="7"/>
      <c r="D176" s="8"/>
      <c r="E176" s="8"/>
      <c r="F176" s="8"/>
      <c r="G176" s="8"/>
      <c r="H176" s="8"/>
      <c r="I176" s="8"/>
      <c r="J176" s="8"/>
      <c r="K176" s="8"/>
      <c r="L176" s="8"/>
      <c r="M176" s="8"/>
      <c r="N176" s="8"/>
    </row>
    <row r="177" spans="1:14" ht="18" customHeight="1">
      <c r="A177" s="43" t="s">
        <v>136</v>
      </c>
      <c r="B177" s="43"/>
      <c r="C177" s="43"/>
      <c r="D177" s="43">
        <f>D15+D42+D75+D102+D129+D141+D153+D175</f>
        <v>0</v>
      </c>
      <c r="E177" s="43">
        <f t="shared" ref="E177:N177" si="9">E15+E42+E75+E102+E129+E141+E153+E175</f>
        <v>0</v>
      </c>
      <c r="F177" s="43">
        <f t="shared" si="9"/>
        <v>0</v>
      </c>
      <c r="G177" s="43">
        <f t="shared" si="9"/>
        <v>0</v>
      </c>
      <c r="H177" s="43">
        <f t="shared" si="9"/>
        <v>0</v>
      </c>
      <c r="I177" s="43">
        <f t="shared" si="9"/>
        <v>0</v>
      </c>
      <c r="J177" s="43">
        <f t="shared" si="9"/>
        <v>0</v>
      </c>
      <c r="K177" s="43">
        <f t="shared" si="9"/>
        <v>0</v>
      </c>
      <c r="L177" s="43">
        <f t="shared" si="9"/>
        <v>0</v>
      </c>
      <c r="M177" s="43">
        <f t="shared" si="9"/>
        <v>0</v>
      </c>
      <c r="N177" s="43">
        <f t="shared" si="9"/>
        <v>0</v>
      </c>
    </row>
  </sheetData>
  <mergeCells count="50">
    <mergeCell ref="A43:A75"/>
    <mergeCell ref="A76:A102"/>
    <mergeCell ref="B76:B80"/>
    <mergeCell ref="B96:B100"/>
    <mergeCell ref="B91:B95"/>
    <mergeCell ref="B86:B90"/>
    <mergeCell ref="B26:B30"/>
    <mergeCell ref="B31:B35"/>
    <mergeCell ref="B36:B40"/>
    <mergeCell ref="B63:B68"/>
    <mergeCell ref="B175:C175"/>
    <mergeCell ref="B53:B57"/>
    <mergeCell ref="B58:B62"/>
    <mergeCell ref="B169:B173"/>
    <mergeCell ref="B48:B52"/>
    <mergeCell ref="B42:C42"/>
    <mergeCell ref="B43:B47"/>
    <mergeCell ref="B154:B158"/>
    <mergeCell ref="B159:B163"/>
    <mergeCell ref="B164:B168"/>
    <mergeCell ref="A1:N1"/>
    <mergeCell ref="B6:B9"/>
    <mergeCell ref="B10:B13"/>
    <mergeCell ref="A3:B4"/>
    <mergeCell ref="A6:A15"/>
    <mergeCell ref="P6:U23"/>
    <mergeCell ref="B14:C15"/>
    <mergeCell ref="A103:A129"/>
    <mergeCell ref="B103:B107"/>
    <mergeCell ref="B108:B112"/>
    <mergeCell ref="B113:B117"/>
    <mergeCell ref="B118:B122"/>
    <mergeCell ref="B123:B127"/>
    <mergeCell ref="B128:C129"/>
    <mergeCell ref="B16:B20"/>
    <mergeCell ref="B74:C75"/>
    <mergeCell ref="B101:C102"/>
    <mergeCell ref="B69:B73"/>
    <mergeCell ref="B81:B85"/>
    <mergeCell ref="A16:A42"/>
    <mergeCell ref="B21:B25"/>
    <mergeCell ref="A154:A175"/>
    <mergeCell ref="B130:B134"/>
    <mergeCell ref="B135:B139"/>
    <mergeCell ref="B140:C141"/>
    <mergeCell ref="B142:B146"/>
    <mergeCell ref="B147:B151"/>
    <mergeCell ref="B152:C153"/>
    <mergeCell ref="A130:A141"/>
    <mergeCell ref="A142:A153"/>
  </mergeCell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32DED708-A254-43E7-B053-017260B1D01A}">
          <x14:formula1>
            <xm:f>'DO NOT TOUCH - INPUT'!$C$37:$C$43</xm:f>
          </x14:formula1>
          <xm:sqref>B103:B127</xm:sqref>
        </x14:dataValidation>
        <x14:dataValidation type="list" allowBlank="1" showInputMessage="1" showErrorMessage="1" xr:uid="{2E55342E-D543-1C4D-B314-C1FB9F18DAC4}">
          <x14:formula1>
            <xm:f>'DO NOT TOUCH - INPUT'!$C$3:$C$5</xm:f>
          </x14:formula1>
          <xm:sqref>B6 B10</xm:sqref>
        </x14:dataValidation>
        <x14:dataValidation type="list" allowBlank="1" showInputMessage="1" showErrorMessage="1" xr:uid="{2CB42BDA-5D53-344C-8EFA-6979C7C51B9F}">
          <x14:formula1>
            <xm:f>'DO NOT TOUCH - INPUT'!$C$6:$C$12</xm:f>
          </x14:formula1>
          <xm:sqref>B16 B21 B26 B31 B36</xm:sqref>
        </x14:dataValidation>
        <x14:dataValidation type="list" allowBlank="1" showInputMessage="1" showErrorMessage="1" promptTitle="Select from drop-down menu" xr:uid="{642262D8-FD9D-CC4B-9B81-66A5E8908689}">
          <x14:formula1>
            <xm:f>'DO NOT TOUCH - INPUT'!$C$13:$C$21</xm:f>
          </x14:formula1>
          <xm:sqref>B43:B73</xm:sqref>
        </x14:dataValidation>
        <x14:dataValidation type="list" allowBlank="1" showInputMessage="1" showErrorMessage="1" xr:uid="{39B562E0-90BB-594A-90B0-6C277D670BBE}">
          <x14:formula1>
            <xm:f>'DO NOT TOUCH - INPUT'!$C$22:$C$28</xm:f>
          </x14:formula1>
          <xm:sqref>B76:B100</xm:sqref>
        </x14:dataValidation>
        <x14:dataValidation type="list" allowBlank="1" showInputMessage="1" showErrorMessage="1" xr:uid="{84FD272E-563D-0E46-9581-8A48D943FB3C}">
          <x14:formula1>
            <xm:f>'DO NOT TOUCH - INPUT'!$C$29:$C$32</xm:f>
          </x14:formula1>
          <xm:sqref>B130:B139</xm:sqref>
        </x14:dataValidation>
        <x14:dataValidation type="list" allowBlank="1" showInputMessage="1" showErrorMessage="1" xr:uid="{D26B5B29-99F5-EE49-B1CB-1414A0DAEF51}">
          <x14:formula1>
            <xm:f>'DO NOT TOUCH - INPUT'!$C$33:$C$36</xm:f>
          </x14:formula1>
          <xm:sqref>B142:B151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9324-D6EB-724E-9C5D-361272D080D8}">
  <dimension ref="A1:M71"/>
  <sheetViews>
    <sheetView topLeftCell="A10" zoomScale="50" zoomScaleNormal="70" workbookViewId="0">
      <selection activeCell="V71" sqref="V71"/>
    </sheetView>
  </sheetViews>
  <sheetFormatPr defaultColWidth="11" defaultRowHeight="15.95"/>
  <cols>
    <col min="1" max="1" width="61.625" customWidth="1"/>
    <col min="3" max="3" width="11" customWidth="1"/>
  </cols>
  <sheetData>
    <row r="1" spans="1:13" ht="32.1" customHeight="1">
      <c r="A1" s="416" t="s">
        <v>22</v>
      </c>
      <c r="B1" s="417"/>
      <c r="C1" s="417"/>
      <c r="D1" s="417"/>
      <c r="E1" s="417"/>
      <c r="F1" s="417"/>
      <c r="G1" s="417"/>
      <c r="H1" s="417"/>
      <c r="I1" s="417"/>
      <c r="J1" s="417"/>
      <c r="K1" s="417"/>
      <c r="L1" s="417"/>
      <c r="M1" s="417"/>
    </row>
    <row r="2" spans="1:13" ht="15" customHeight="1" thickBot="1">
      <c r="A2" s="211"/>
      <c r="B2" s="212"/>
      <c r="C2" s="212"/>
      <c r="D2" s="212"/>
      <c r="E2" s="212"/>
      <c r="F2" s="212"/>
      <c r="G2" s="212"/>
      <c r="H2" s="212"/>
      <c r="I2" s="212"/>
      <c r="J2" s="212"/>
      <c r="K2" s="212"/>
      <c r="L2" s="212"/>
      <c r="M2" s="212"/>
    </row>
    <row r="3" spans="1:13" ht="135.94999999999999" customHeight="1" thickBot="1">
      <c r="A3" s="475" t="s">
        <v>137</v>
      </c>
      <c r="B3" s="476"/>
      <c r="C3" s="476"/>
      <c r="D3" s="476"/>
      <c r="E3" s="476"/>
      <c r="F3" s="476"/>
      <c r="G3" s="476"/>
      <c r="H3" s="476"/>
      <c r="I3" s="476"/>
      <c r="J3" s="476"/>
      <c r="K3" s="476"/>
      <c r="L3" s="476"/>
      <c r="M3" s="477"/>
    </row>
    <row r="5" spans="1:13" ht="15.75" customHeight="1">
      <c r="A5" s="474" t="s">
        <v>138</v>
      </c>
      <c r="B5" s="474"/>
      <c r="C5" s="16"/>
      <c r="D5" s="20" t="s">
        <v>71</v>
      </c>
      <c r="E5" s="15">
        <v>0</v>
      </c>
      <c r="F5" s="16"/>
      <c r="G5" s="16"/>
      <c r="H5" s="16"/>
      <c r="I5" s="16"/>
      <c r="J5" s="16"/>
      <c r="K5" s="16"/>
      <c r="L5" s="16"/>
      <c r="M5" s="16"/>
    </row>
    <row r="6" spans="1:13" ht="15.75" customHeight="1">
      <c r="A6" s="474"/>
      <c r="B6" s="474"/>
      <c r="C6" s="16"/>
      <c r="D6" s="20" t="s">
        <v>72</v>
      </c>
      <c r="E6" s="15"/>
      <c r="F6" s="16"/>
      <c r="G6" s="16"/>
      <c r="H6" s="16"/>
      <c r="I6" s="16"/>
      <c r="J6" s="16"/>
      <c r="K6" s="16"/>
      <c r="L6" s="16"/>
      <c r="M6" s="16"/>
    </row>
    <row r="7" spans="1:13">
      <c r="A7" s="43"/>
      <c r="B7" s="43" t="s">
        <v>139</v>
      </c>
      <c r="C7" s="43">
        <f>'STEP2 - Revenues'!D5</f>
        <v>2023</v>
      </c>
      <c r="D7" s="43">
        <f>C7+1</f>
        <v>2024</v>
      </c>
      <c r="E7" s="43">
        <f t="shared" ref="E7:M7" si="0">D7+1</f>
        <v>2025</v>
      </c>
      <c r="F7" s="43">
        <f t="shared" si="0"/>
        <v>2026</v>
      </c>
      <c r="G7" s="43">
        <f t="shared" si="0"/>
        <v>2027</v>
      </c>
      <c r="H7" s="43">
        <f t="shared" si="0"/>
        <v>2028</v>
      </c>
      <c r="I7" s="43">
        <f t="shared" si="0"/>
        <v>2029</v>
      </c>
      <c r="J7" s="43">
        <f t="shared" si="0"/>
        <v>2030</v>
      </c>
      <c r="K7" s="43">
        <f t="shared" si="0"/>
        <v>2031</v>
      </c>
      <c r="L7" s="43">
        <f t="shared" si="0"/>
        <v>2032</v>
      </c>
      <c r="M7" s="43">
        <f t="shared" si="0"/>
        <v>2033</v>
      </c>
    </row>
    <row r="8" spans="1:13" ht="18" customHeight="1">
      <c r="A8" s="80" t="s">
        <v>140</v>
      </c>
      <c r="B8" s="43"/>
      <c r="C8" s="43"/>
      <c r="D8" s="43"/>
      <c r="E8" s="43"/>
      <c r="F8" s="43"/>
      <c r="G8" s="43"/>
      <c r="H8" s="43"/>
      <c r="I8" s="43"/>
      <c r="J8" s="43"/>
      <c r="K8" s="43"/>
      <c r="L8" s="43"/>
      <c r="M8" s="43"/>
    </row>
    <row r="9" spans="1:13">
      <c r="A9" s="79" t="s">
        <v>141</v>
      </c>
      <c r="B9" s="32">
        <f>SUM(C9:M9)</f>
        <v>0</v>
      </c>
      <c r="C9" s="77">
        <f>'STEP1 - Costs'!D17</f>
        <v>0</v>
      </c>
      <c r="D9" s="78">
        <f>'STEP1 - Costs'!E17</f>
        <v>0</v>
      </c>
      <c r="E9" s="78">
        <f>'STEP1 - Costs'!F17</f>
        <v>0</v>
      </c>
      <c r="F9" s="78">
        <f>'STEP1 - Costs'!G17</f>
        <v>0</v>
      </c>
      <c r="G9" s="78">
        <f>'STEP1 - Costs'!H17</f>
        <v>0</v>
      </c>
      <c r="H9" s="78">
        <f>'STEP1 - Costs'!I17</f>
        <v>0</v>
      </c>
      <c r="I9" s="78">
        <f>'STEP1 - Costs'!J17</f>
        <v>0</v>
      </c>
      <c r="J9" s="78">
        <f>'STEP1 - Costs'!K17</f>
        <v>0</v>
      </c>
      <c r="K9" s="78">
        <f>'STEP1 - Costs'!L17</f>
        <v>0</v>
      </c>
      <c r="L9" s="78">
        <f>'STEP1 - Costs'!M17</f>
        <v>0</v>
      </c>
      <c r="M9" s="78">
        <f>'STEP1 - Costs'!N17</f>
        <v>0</v>
      </c>
    </row>
    <row r="10" spans="1:13">
      <c r="A10" s="79" t="s">
        <v>142</v>
      </c>
      <c r="B10" s="32">
        <f>SUM(C10:M10)</f>
        <v>0</v>
      </c>
      <c r="C10" s="77">
        <f>'STEP1 - Costs'!D40</f>
        <v>0</v>
      </c>
      <c r="D10" s="78">
        <f>'STEP1 - Costs'!E40</f>
        <v>0</v>
      </c>
      <c r="E10" s="78">
        <f>'STEP1 - Costs'!F40</f>
        <v>0</v>
      </c>
      <c r="F10" s="78">
        <f>'STEP1 - Costs'!G40</f>
        <v>0</v>
      </c>
      <c r="G10" s="78">
        <f>'STEP1 - Costs'!H40</f>
        <v>0</v>
      </c>
      <c r="H10" s="78">
        <f>'STEP1 - Costs'!I40</f>
        <v>0</v>
      </c>
      <c r="I10" s="78">
        <f>'STEP1 - Costs'!J40</f>
        <v>0</v>
      </c>
      <c r="J10" s="78">
        <f>'STEP1 - Costs'!K40</f>
        <v>0</v>
      </c>
      <c r="K10" s="78">
        <f>'STEP1 - Costs'!L40</f>
        <v>0</v>
      </c>
      <c r="L10" s="78">
        <f>'STEP1 - Costs'!M40</f>
        <v>0</v>
      </c>
      <c r="M10" s="78">
        <f>'STEP1 - Costs'!N40</f>
        <v>0</v>
      </c>
    </row>
    <row r="11" spans="1:13">
      <c r="A11" s="79" t="s">
        <v>143</v>
      </c>
      <c r="B11" s="32">
        <f>SUM(C11:M11)</f>
        <v>0</v>
      </c>
      <c r="C11" s="78">
        <f>'STEP1 - Costs'!D52</f>
        <v>0</v>
      </c>
      <c r="D11" s="78">
        <f>'STEP1 - Costs'!E52</f>
        <v>0</v>
      </c>
      <c r="E11" s="78">
        <f>'STEP1 - Costs'!F52</f>
        <v>0</v>
      </c>
      <c r="F11" s="78">
        <f>'STEP1 - Costs'!G52</f>
        <v>0</v>
      </c>
      <c r="G11" s="78">
        <f>'STEP1 - Costs'!H52</f>
        <v>0</v>
      </c>
      <c r="H11" s="78">
        <f>'STEP1 - Costs'!I52</f>
        <v>0</v>
      </c>
      <c r="I11" s="78">
        <f>'STEP1 - Costs'!J52</f>
        <v>0</v>
      </c>
      <c r="J11" s="78">
        <f>'STEP1 - Costs'!K52</f>
        <v>0</v>
      </c>
      <c r="K11" s="78">
        <f>'STEP1 - Costs'!L52</f>
        <v>0</v>
      </c>
      <c r="L11" s="78">
        <f>'STEP1 - Costs'!M52</f>
        <v>0</v>
      </c>
      <c r="M11" s="78">
        <f>'STEP1 - Costs'!N52</f>
        <v>0</v>
      </c>
    </row>
    <row r="12" spans="1:13">
      <c r="A12" s="79" t="s">
        <v>144</v>
      </c>
      <c r="B12" s="32">
        <f t="shared" ref="B12:B14" si="1">SUM(C12:M12)</f>
        <v>0</v>
      </c>
      <c r="C12" s="78">
        <f>'STEP1 - Costs'!D74</f>
        <v>0</v>
      </c>
      <c r="D12" s="78">
        <f>'STEP1 - Costs'!E74</f>
        <v>0</v>
      </c>
      <c r="E12" s="78">
        <f>'STEP1 - Costs'!F74</f>
        <v>0</v>
      </c>
      <c r="F12" s="78">
        <f>'STEP1 - Costs'!G74</f>
        <v>0</v>
      </c>
      <c r="G12" s="78">
        <f>'STEP1 - Costs'!H74</f>
        <v>0</v>
      </c>
      <c r="H12" s="78">
        <f>'STEP1 - Costs'!I74</f>
        <v>0</v>
      </c>
      <c r="I12" s="78">
        <f>'STEP1 - Costs'!J74</f>
        <v>0</v>
      </c>
      <c r="J12" s="78">
        <f>'STEP1 - Costs'!K74</f>
        <v>0</v>
      </c>
      <c r="K12" s="78">
        <f>'STEP1 - Costs'!L74</f>
        <v>0</v>
      </c>
      <c r="L12" s="78">
        <f>'STEP1 - Costs'!M74</f>
        <v>0</v>
      </c>
      <c r="M12" s="78">
        <f>'STEP1 - Costs'!N74</f>
        <v>0</v>
      </c>
    </row>
    <row r="13" spans="1:13">
      <c r="A13" s="79" t="s">
        <v>145</v>
      </c>
      <c r="B13" s="32">
        <f t="shared" si="1"/>
        <v>0</v>
      </c>
      <c r="C13" s="78">
        <f>'STEP1 - Costs'!D86</f>
        <v>0</v>
      </c>
      <c r="D13" s="78">
        <f>'STEP1 - Costs'!E86</f>
        <v>0</v>
      </c>
      <c r="E13" s="78">
        <f>'STEP1 - Costs'!F86</f>
        <v>0</v>
      </c>
      <c r="F13" s="78">
        <f>'STEP1 - Costs'!G86</f>
        <v>0</v>
      </c>
      <c r="G13" s="78">
        <f>'STEP1 - Costs'!H86</f>
        <v>0</v>
      </c>
      <c r="H13" s="78">
        <f>'STEP1 - Costs'!I86</f>
        <v>0</v>
      </c>
      <c r="I13" s="78">
        <f>'STEP1 - Costs'!J86</f>
        <v>0</v>
      </c>
      <c r="J13" s="78">
        <f>'STEP1 - Costs'!K86</f>
        <v>0</v>
      </c>
      <c r="K13" s="78">
        <f>'STEP1 - Costs'!L86</f>
        <v>0</v>
      </c>
      <c r="L13" s="78">
        <f>'STEP1 - Costs'!M86</f>
        <v>0</v>
      </c>
      <c r="M13" s="78">
        <f>'STEP1 - Costs'!N86</f>
        <v>0</v>
      </c>
    </row>
    <row r="14" spans="1:13">
      <c r="A14" s="79" t="s">
        <v>146</v>
      </c>
      <c r="B14" s="32">
        <f t="shared" si="1"/>
        <v>0</v>
      </c>
      <c r="C14" s="78">
        <f>'STEP1 - Costs'!D98</f>
        <v>0</v>
      </c>
      <c r="D14" s="78">
        <f>'STEP1 - Costs'!E98</f>
        <v>0</v>
      </c>
      <c r="E14" s="78">
        <f>'STEP1 - Costs'!F98</f>
        <v>0</v>
      </c>
      <c r="F14" s="78">
        <f>'STEP1 - Costs'!G98</f>
        <v>0</v>
      </c>
      <c r="G14" s="78">
        <f>'STEP1 - Costs'!H98</f>
        <v>0</v>
      </c>
      <c r="H14" s="78">
        <f>'STEP1 - Costs'!I98</f>
        <v>0</v>
      </c>
      <c r="I14" s="78">
        <f>'STEP1 - Costs'!J98</f>
        <v>0</v>
      </c>
      <c r="J14" s="78">
        <f>'STEP1 - Costs'!K98</f>
        <v>0</v>
      </c>
      <c r="K14" s="78">
        <f>'STEP1 - Costs'!L98</f>
        <v>0</v>
      </c>
      <c r="L14" s="78">
        <f>'STEP1 - Costs'!M98</f>
        <v>0</v>
      </c>
      <c r="M14" s="78">
        <f>'STEP1 - Costs'!N98</f>
        <v>0</v>
      </c>
    </row>
    <row r="15" spans="1:13" ht="15.75" customHeight="1">
      <c r="A15" s="32" t="s">
        <v>147</v>
      </c>
      <c r="B15" s="13"/>
      <c r="C15" s="32">
        <f t="shared" ref="C15:M15" si="2">SUM(C9:C14)</f>
        <v>0</v>
      </c>
      <c r="D15" s="32">
        <f t="shared" si="2"/>
        <v>0</v>
      </c>
      <c r="E15" s="32">
        <f t="shared" si="2"/>
        <v>0</v>
      </c>
      <c r="F15" s="32">
        <f t="shared" si="2"/>
        <v>0</v>
      </c>
      <c r="G15" s="32">
        <f t="shared" si="2"/>
        <v>0</v>
      </c>
      <c r="H15" s="32">
        <f t="shared" si="2"/>
        <v>0</v>
      </c>
      <c r="I15" s="32">
        <f t="shared" si="2"/>
        <v>0</v>
      </c>
      <c r="J15" s="32">
        <f t="shared" si="2"/>
        <v>0</v>
      </c>
      <c r="K15" s="32">
        <f t="shared" si="2"/>
        <v>0</v>
      </c>
      <c r="L15" s="32">
        <f t="shared" si="2"/>
        <v>0</v>
      </c>
      <c r="M15" s="32">
        <f t="shared" si="2"/>
        <v>0</v>
      </c>
    </row>
    <row r="16" spans="1:13" ht="18" customHeight="1">
      <c r="A16" s="80" t="s">
        <v>97</v>
      </c>
      <c r="B16" s="80"/>
      <c r="C16" s="80"/>
      <c r="D16" s="80"/>
      <c r="E16" s="80"/>
      <c r="F16" s="80"/>
      <c r="G16" s="80"/>
      <c r="H16" s="80"/>
      <c r="I16" s="80"/>
      <c r="J16" s="80"/>
      <c r="K16" s="80"/>
      <c r="L16" s="80"/>
      <c r="M16" s="80"/>
    </row>
    <row r="17" spans="1:13">
      <c r="A17" s="79" t="s">
        <v>148</v>
      </c>
      <c r="B17" s="32">
        <f>SUM(C17:M17)</f>
        <v>0</v>
      </c>
      <c r="C17" s="78">
        <f>'STEP1 - Costs'!D122+'STEP1 - Costs'!D139</f>
        <v>0</v>
      </c>
      <c r="D17" s="78">
        <f>'STEP1 - Costs'!E122+'STEP1 - Costs'!E139</f>
        <v>0</v>
      </c>
      <c r="E17" s="78">
        <f>'STEP1 - Costs'!F122+'STEP1 - Costs'!F139</f>
        <v>0</v>
      </c>
      <c r="F17" s="78">
        <f>'STEP1 - Costs'!G122+'STEP1 - Costs'!G139</f>
        <v>0</v>
      </c>
      <c r="G17" s="78">
        <f>'STEP1 - Costs'!H122+'STEP1 - Costs'!H139</f>
        <v>0</v>
      </c>
      <c r="H17" s="78">
        <f>'STEP1 - Costs'!I122+'STEP1 - Costs'!I139</f>
        <v>0</v>
      </c>
      <c r="I17" s="78">
        <f>'STEP1 - Costs'!J122+'STEP1 - Costs'!J139</f>
        <v>0</v>
      </c>
      <c r="J17" s="78">
        <f>'STEP1 - Costs'!K122+'STEP1 - Costs'!K139</f>
        <v>0</v>
      </c>
      <c r="K17" s="78">
        <f>'STEP1 - Costs'!L122+'STEP1 - Costs'!L139</f>
        <v>0</v>
      </c>
      <c r="L17" s="78">
        <f>'STEP1 - Costs'!M122+'STEP1 - Costs'!M139</f>
        <v>0</v>
      </c>
      <c r="M17" s="78">
        <f>'STEP1 - Costs'!N122+'STEP1 - Costs'!N139</f>
        <v>0</v>
      </c>
    </row>
    <row r="18" spans="1:13">
      <c r="A18" s="79" t="s">
        <v>149</v>
      </c>
      <c r="B18" s="32">
        <f t="shared" ref="B18:B20" si="3">SUM(C18:M18)</f>
        <v>0</v>
      </c>
      <c r="C18" s="78">
        <f>'STEP1 - Costs'!D151</f>
        <v>0</v>
      </c>
      <c r="D18" s="78">
        <f>'STEP1 - Costs'!E151</f>
        <v>0</v>
      </c>
      <c r="E18" s="78">
        <f>'STEP1 - Costs'!F151</f>
        <v>0</v>
      </c>
      <c r="F18" s="78">
        <f>'STEP1 - Costs'!G151</f>
        <v>0</v>
      </c>
      <c r="G18" s="78">
        <f>'STEP1 - Costs'!H151</f>
        <v>0</v>
      </c>
      <c r="H18" s="78">
        <f>'STEP1 - Costs'!I151</f>
        <v>0</v>
      </c>
      <c r="I18" s="78">
        <f>'STEP1 - Costs'!J151</f>
        <v>0</v>
      </c>
      <c r="J18" s="78">
        <f>'STEP1 - Costs'!K151</f>
        <v>0</v>
      </c>
      <c r="K18" s="78">
        <f>'STEP1 - Costs'!L151</f>
        <v>0</v>
      </c>
      <c r="L18" s="78">
        <f>'STEP1 - Costs'!M151</f>
        <v>0</v>
      </c>
      <c r="M18" s="78">
        <f>'STEP1 - Costs'!N151</f>
        <v>0</v>
      </c>
    </row>
    <row r="19" spans="1:13">
      <c r="A19" s="79" t="s">
        <v>150</v>
      </c>
      <c r="B19" s="32">
        <f>SUM(C19:M19)</f>
        <v>0</v>
      </c>
      <c r="C19" s="78">
        <f>'STEP1 - Costs'!D163</f>
        <v>0</v>
      </c>
      <c r="D19" s="78">
        <f>'STEP1 - Costs'!E163</f>
        <v>0</v>
      </c>
      <c r="E19" s="78">
        <f>'STEP1 - Costs'!F163</f>
        <v>0</v>
      </c>
      <c r="F19" s="78">
        <f>'STEP1 - Costs'!G163</f>
        <v>0</v>
      </c>
      <c r="G19" s="78">
        <f>'STEP1 - Costs'!H163</f>
        <v>0</v>
      </c>
      <c r="H19" s="78">
        <f>'STEP1 - Costs'!I163</f>
        <v>0</v>
      </c>
      <c r="I19" s="78">
        <f>'STEP1 - Costs'!J163</f>
        <v>0</v>
      </c>
      <c r="J19" s="78">
        <f>'STEP1 - Costs'!K163</f>
        <v>0</v>
      </c>
      <c r="K19" s="78">
        <f>'STEP1 - Costs'!L163</f>
        <v>0</v>
      </c>
      <c r="L19" s="78">
        <f>'STEP1 - Costs'!M163</f>
        <v>0</v>
      </c>
      <c r="M19" s="78">
        <f>'STEP1 - Costs'!N163</f>
        <v>0</v>
      </c>
    </row>
    <row r="20" spans="1:13">
      <c r="A20" s="79" t="s">
        <v>151</v>
      </c>
      <c r="B20" s="32">
        <f t="shared" si="3"/>
        <v>0</v>
      </c>
      <c r="C20" s="78">
        <f>'STEP1 - Costs'!D175</f>
        <v>0</v>
      </c>
      <c r="D20" s="78">
        <f>'STEP1 - Costs'!E175</f>
        <v>0</v>
      </c>
      <c r="E20" s="78">
        <f>'STEP1 - Costs'!F175</f>
        <v>0</v>
      </c>
      <c r="F20" s="78">
        <f>'STEP1 - Costs'!G175</f>
        <v>0</v>
      </c>
      <c r="G20" s="78">
        <f>'STEP1 - Costs'!H175</f>
        <v>0</v>
      </c>
      <c r="H20" s="78">
        <f>'STEP1 - Costs'!I175</f>
        <v>0</v>
      </c>
      <c r="I20" s="78">
        <f>'STEP1 - Costs'!J175</f>
        <v>0</v>
      </c>
      <c r="J20" s="78">
        <f>'STEP1 - Costs'!K175</f>
        <v>0</v>
      </c>
      <c r="K20" s="78">
        <f>'STEP1 - Costs'!L175</f>
        <v>0</v>
      </c>
      <c r="L20" s="78">
        <f>'STEP1 - Costs'!M175</f>
        <v>0</v>
      </c>
      <c r="M20" s="78">
        <f>'STEP1 - Costs'!N175</f>
        <v>0</v>
      </c>
    </row>
    <row r="21" spans="1:13">
      <c r="A21" s="32" t="s">
        <v>152</v>
      </c>
      <c r="B21" s="32"/>
      <c r="C21" s="32">
        <f>SUM(C17:C20)</f>
        <v>0</v>
      </c>
      <c r="D21" s="32">
        <f t="shared" ref="D21:M21" si="4">SUM(D17:D20)</f>
        <v>0</v>
      </c>
      <c r="E21" s="32">
        <f t="shared" si="4"/>
        <v>0</v>
      </c>
      <c r="F21" s="32">
        <f>SUM(F17:F20)</f>
        <v>0</v>
      </c>
      <c r="G21" s="32">
        <f t="shared" si="4"/>
        <v>0</v>
      </c>
      <c r="H21" s="32">
        <f t="shared" si="4"/>
        <v>0</v>
      </c>
      <c r="I21" s="32">
        <f t="shared" si="4"/>
        <v>0</v>
      </c>
      <c r="J21" s="32">
        <f t="shared" si="4"/>
        <v>0</v>
      </c>
      <c r="K21" s="32">
        <f>SUM(K17:K20)</f>
        <v>0</v>
      </c>
      <c r="L21" s="32">
        <f t="shared" si="4"/>
        <v>0</v>
      </c>
      <c r="M21" s="32">
        <f t="shared" si="4"/>
        <v>0</v>
      </c>
    </row>
    <row r="22" spans="1:13">
      <c r="A22" s="80" t="s">
        <v>153</v>
      </c>
      <c r="B22" s="44">
        <f>SUM(C22:M22)</f>
        <v>0</v>
      </c>
      <c r="C22" s="44">
        <f>C15+C21</f>
        <v>0</v>
      </c>
      <c r="D22" s="44">
        <f t="shared" ref="D22:M22" si="5">D15+D21</f>
        <v>0</v>
      </c>
      <c r="E22" s="44">
        <f t="shared" si="5"/>
        <v>0</v>
      </c>
      <c r="F22" s="44">
        <f t="shared" si="5"/>
        <v>0</v>
      </c>
      <c r="G22" s="44">
        <f t="shared" si="5"/>
        <v>0</v>
      </c>
      <c r="H22" s="44">
        <f t="shared" si="5"/>
        <v>0</v>
      </c>
      <c r="I22" s="44">
        <f t="shared" si="5"/>
        <v>0</v>
      </c>
      <c r="J22" s="44">
        <f t="shared" si="5"/>
        <v>0</v>
      </c>
      <c r="K22" s="44">
        <f t="shared" si="5"/>
        <v>0</v>
      </c>
      <c r="L22" s="44">
        <f t="shared" si="5"/>
        <v>0</v>
      </c>
      <c r="M22" s="44">
        <f t="shared" si="5"/>
        <v>0</v>
      </c>
    </row>
    <row r="23" spans="1:13">
      <c r="A23" s="10"/>
      <c r="B23" s="8"/>
      <c r="C23" s="8"/>
      <c r="D23" s="8"/>
      <c r="E23" s="8"/>
      <c r="F23" s="8"/>
      <c r="G23" s="8"/>
      <c r="H23" s="8"/>
      <c r="I23" s="8"/>
      <c r="J23" s="8"/>
      <c r="K23" s="8"/>
      <c r="L23" s="8"/>
      <c r="M23" s="8"/>
    </row>
    <row r="24" spans="1:13" ht="18" customHeight="1">
      <c r="A24" s="80" t="s">
        <v>154</v>
      </c>
      <c r="B24" s="80"/>
      <c r="C24" s="80"/>
      <c r="D24" s="80"/>
      <c r="E24" s="80"/>
      <c r="F24" s="80"/>
      <c r="G24" s="80"/>
      <c r="H24" s="80"/>
      <c r="I24" s="80"/>
      <c r="J24" s="80"/>
      <c r="K24" s="80"/>
      <c r="L24" s="80"/>
      <c r="M24" s="80"/>
    </row>
    <row r="25" spans="1:13">
      <c r="A25" s="79" t="s">
        <v>155</v>
      </c>
      <c r="B25" s="32">
        <f>SUM(C25:M25)</f>
        <v>0</v>
      </c>
      <c r="C25" s="78">
        <f>'STEP2 - Revenues'!D15</f>
        <v>0</v>
      </c>
      <c r="D25" s="78">
        <f>'STEP2 - Revenues'!E15</f>
        <v>0</v>
      </c>
      <c r="E25" s="78">
        <f>'STEP2 - Revenues'!F15</f>
        <v>0</v>
      </c>
      <c r="F25" s="78">
        <f>'STEP2 - Revenues'!G15</f>
        <v>0</v>
      </c>
      <c r="G25" s="78">
        <f>'STEP2 - Revenues'!H15</f>
        <v>0</v>
      </c>
      <c r="H25" s="78">
        <f>'STEP2 - Revenues'!I15</f>
        <v>0</v>
      </c>
      <c r="I25" s="78">
        <f>'STEP2 - Revenues'!J15</f>
        <v>0</v>
      </c>
      <c r="J25" s="78">
        <f>'STEP2 - Revenues'!K15</f>
        <v>0</v>
      </c>
      <c r="K25" s="78">
        <f>'STEP2 - Revenues'!L15</f>
        <v>0</v>
      </c>
      <c r="L25" s="78">
        <f>'STEP2 - Revenues'!M15</f>
        <v>0</v>
      </c>
      <c r="M25" s="78">
        <f>'STEP2 - Revenues'!N15</f>
        <v>0</v>
      </c>
    </row>
    <row r="26" spans="1:13">
      <c r="A26" s="79" t="s">
        <v>156</v>
      </c>
      <c r="B26" s="32">
        <f t="shared" ref="B26:B32" si="6">SUM(C26:M26)</f>
        <v>0</v>
      </c>
      <c r="C26" s="78">
        <f>'STEP2 - Revenues'!D42</f>
        <v>0</v>
      </c>
      <c r="D26" s="78">
        <f>'STEP2 - Revenues'!E42</f>
        <v>0</v>
      </c>
      <c r="E26" s="78">
        <f>'STEP2 - Revenues'!F42</f>
        <v>0</v>
      </c>
      <c r="F26" s="78">
        <f>'STEP2 - Revenues'!G42</f>
        <v>0</v>
      </c>
      <c r="G26" s="78">
        <f>'STEP2 - Revenues'!H42</f>
        <v>0</v>
      </c>
      <c r="H26" s="78">
        <f>'STEP2 - Revenues'!I42</f>
        <v>0</v>
      </c>
      <c r="I26" s="78">
        <f>'STEP2 - Revenues'!J42</f>
        <v>0</v>
      </c>
      <c r="J26" s="78">
        <f>'STEP2 - Revenues'!K42</f>
        <v>0</v>
      </c>
      <c r="K26" s="78">
        <f>'STEP2 - Revenues'!L42</f>
        <v>0</v>
      </c>
      <c r="L26" s="78">
        <f>'STEP2 - Revenues'!M42</f>
        <v>0</v>
      </c>
      <c r="M26" s="78">
        <f>'STEP2 - Revenues'!N42</f>
        <v>0</v>
      </c>
    </row>
    <row r="27" spans="1:13">
      <c r="A27" s="79" t="s">
        <v>157</v>
      </c>
      <c r="B27" s="32">
        <f t="shared" si="6"/>
        <v>0</v>
      </c>
      <c r="C27" s="78">
        <f>'STEP2 - Revenues'!D75</f>
        <v>0</v>
      </c>
      <c r="D27" s="78">
        <f>'STEP2 - Revenues'!E75</f>
        <v>0</v>
      </c>
      <c r="E27" s="78">
        <f>'STEP2 - Revenues'!F75</f>
        <v>0</v>
      </c>
      <c r="F27" s="78">
        <f>'STEP2 - Revenues'!G75</f>
        <v>0</v>
      </c>
      <c r="G27" s="78">
        <f>'STEP2 - Revenues'!H75</f>
        <v>0</v>
      </c>
      <c r="H27" s="78">
        <f>'STEP2 - Revenues'!I75</f>
        <v>0</v>
      </c>
      <c r="I27" s="78">
        <f>'STEP2 - Revenues'!J75</f>
        <v>0</v>
      </c>
      <c r="J27" s="78">
        <f>'STEP2 - Revenues'!K75</f>
        <v>0</v>
      </c>
      <c r="K27" s="78">
        <f>'STEP2 - Revenues'!L75</f>
        <v>0</v>
      </c>
      <c r="L27" s="78">
        <f>'STEP2 - Revenues'!M75</f>
        <v>0</v>
      </c>
      <c r="M27" s="78">
        <f>'STEP2 - Revenues'!N75</f>
        <v>0</v>
      </c>
    </row>
    <row r="28" spans="1:13" ht="30.75" customHeight="1">
      <c r="A28" s="91" t="s">
        <v>158</v>
      </c>
      <c r="B28" s="35">
        <f t="shared" si="6"/>
        <v>0</v>
      </c>
      <c r="C28" s="78">
        <f>'STEP2 - Revenues'!D102</f>
        <v>0</v>
      </c>
      <c r="D28" s="78">
        <f>'STEP2 - Revenues'!E102</f>
        <v>0</v>
      </c>
      <c r="E28" s="78">
        <f>'STEP2 - Revenues'!F102</f>
        <v>0</v>
      </c>
      <c r="F28" s="78">
        <f>'STEP2 - Revenues'!G102</f>
        <v>0</v>
      </c>
      <c r="G28" s="78">
        <f>'STEP2 - Revenues'!H102</f>
        <v>0</v>
      </c>
      <c r="H28" s="78">
        <f>'STEP2 - Revenues'!I102</f>
        <v>0</v>
      </c>
      <c r="I28" s="78">
        <f>'STEP2 - Revenues'!J102</f>
        <v>0</v>
      </c>
      <c r="J28" s="78">
        <f>'STEP2 - Revenues'!K102</f>
        <v>0</v>
      </c>
      <c r="K28" s="78">
        <f>'STEP2 - Revenues'!L102</f>
        <v>0</v>
      </c>
      <c r="L28" s="78">
        <f>'STEP2 - Revenues'!M102</f>
        <v>0</v>
      </c>
      <c r="M28" s="78">
        <f>'STEP2 - Revenues'!N102</f>
        <v>0</v>
      </c>
    </row>
    <row r="29" spans="1:13" ht="30.75" customHeight="1">
      <c r="A29" s="91" t="s">
        <v>159</v>
      </c>
      <c r="B29" s="35">
        <f t="shared" si="6"/>
        <v>0</v>
      </c>
      <c r="C29" s="78">
        <f>'STEP2 - Revenues'!D129</f>
        <v>0</v>
      </c>
      <c r="D29" s="78">
        <f>'STEP2 - Revenues'!E129</f>
        <v>0</v>
      </c>
      <c r="E29" s="78">
        <f>'STEP2 - Revenues'!F129</f>
        <v>0</v>
      </c>
      <c r="F29" s="78">
        <f>'STEP2 - Revenues'!G129</f>
        <v>0</v>
      </c>
      <c r="G29" s="78">
        <f>'STEP2 - Revenues'!H129</f>
        <v>0</v>
      </c>
      <c r="H29" s="78">
        <f>'STEP2 - Revenues'!I129</f>
        <v>0</v>
      </c>
      <c r="I29" s="78">
        <f>'STEP2 - Revenues'!J129</f>
        <v>0</v>
      </c>
      <c r="J29" s="78">
        <f>'STEP2 - Revenues'!K129</f>
        <v>0</v>
      </c>
      <c r="K29" s="78">
        <f>'STEP2 - Revenues'!L129</f>
        <v>0</v>
      </c>
      <c r="L29" s="78">
        <f>'STEP2 - Revenues'!M129</f>
        <v>0</v>
      </c>
      <c r="M29" s="78">
        <f>'STEP2 - Revenues'!N129</f>
        <v>0</v>
      </c>
    </row>
    <row r="30" spans="1:13" ht="15.95" customHeight="1">
      <c r="A30" s="91" t="s">
        <v>160</v>
      </c>
      <c r="B30" s="35">
        <f t="shared" si="6"/>
        <v>0</v>
      </c>
      <c r="C30" s="78">
        <f>'STEP2 - Revenues'!D141</f>
        <v>0</v>
      </c>
      <c r="D30" s="78">
        <f>'STEP2 - Revenues'!E141</f>
        <v>0</v>
      </c>
      <c r="E30" s="78">
        <f>'STEP2 - Revenues'!F141</f>
        <v>0</v>
      </c>
      <c r="F30" s="78">
        <f>'STEP2 - Revenues'!G141</f>
        <v>0</v>
      </c>
      <c r="G30" s="78">
        <f>'STEP2 - Revenues'!H141</f>
        <v>0</v>
      </c>
      <c r="H30" s="78">
        <f>'STEP2 - Revenues'!I141</f>
        <v>0</v>
      </c>
      <c r="I30" s="78">
        <f>'STEP2 - Revenues'!J141</f>
        <v>0</v>
      </c>
      <c r="J30" s="78">
        <f>'STEP2 - Revenues'!K141</f>
        <v>0</v>
      </c>
      <c r="K30" s="78">
        <f>'STEP2 - Revenues'!L141</f>
        <v>0</v>
      </c>
      <c r="L30" s="78">
        <f>'STEP2 - Revenues'!M141</f>
        <v>0</v>
      </c>
      <c r="M30" s="78">
        <f>'STEP2 - Revenues'!N141</f>
        <v>0</v>
      </c>
    </row>
    <row r="31" spans="1:13" ht="15.95" customHeight="1">
      <c r="A31" s="91" t="s">
        <v>161</v>
      </c>
      <c r="B31" s="35">
        <f t="shared" si="6"/>
        <v>0</v>
      </c>
      <c r="C31" s="78">
        <f>'STEP2 - Revenues'!D153</f>
        <v>0</v>
      </c>
      <c r="D31" s="78">
        <f>'STEP2 - Revenues'!E153</f>
        <v>0</v>
      </c>
      <c r="E31" s="78">
        <f>'STEP2 - Revenues'!F153</f>
        <v>0</v>
      </c>
      <c r="F31" s="78">
        <f>'STEP2 - Revenues'!G153</f>
        <v>0</v>
      </c>
      <c r="G31" s="78">
        <f>'STEP2 - Revenues'!H153</f>
        <v>0</v>
      </c>
      <c r="H31" s="78">
        <f>'STEP2 - Revenues'!I153</f>
        <v>0</v>
      </c>
      <c r="I31" s="78">
        <f>'STEP2 - Revenues'!J153</f>
        <v>0</v>
      </c>
      <c r="J31" s="78">
        <f>'STEP2 - Revenues'!K153</f>
        <v>0</v>
      </c>
      <c r="K31" s="78">
        <f>'STEP2 - Revenues'!L153</f>
        <v>0</v>
      </c>
      <c r="L31" s="78">
        <f>'STEP2 - Revenues'!M153</f>
        <v>0</v>
      </c>
      <c r="M31" s="78">
        <f>'STEP2 - Revenues'!N153</f>
        <v>0</v>
      </c>
    </row>
    <row r="32" spans="1:13">
      <c r="A32" s="79" t="s">
        <v>162</v>
      </c>
      <c r="B32" s="35">
        <f t="shared" si="6"/>
        <v>0</v>
      </c>
      <c r="C32" s="78">
        <f>'STEP2 - Revenues'!D175</f>
        <v>0</v>
      </c>
      <c r="D32" s="78">
        <f>'STEP2 - Revenues'!E175</f>
        <v>0</v>
      </c>
      <c r="E32" s="78">
        <f>'STEP2 - Revenues'!F175</f>
        <v>0</v>
      </c>
      <c r="F32" s="78">
        <f>'STEP2 - Revenues'!G175</f>
        <v>0</v>
      </c>
      <c r="G32" s="78">
        <f>'STEP2 - Revenues'!H175</f>
        <v>0</v>
      </c>
      <c r="H32" s="78">
        <f>'STEP2 - Revenues'!I175</f>
        <v>0</v>
      </c>
      <c r="I32" s="78">
        <f>'STEP2 - Revenues'!J175</f>
        <v>0</v>
      </c>
      <c r="J32" s="78">
        <f>'STEP2 - Revenues'!K175</f>
        <v>0</v>
      </c>
      <c r="K32" s="78">
        <f>'STEP2 - Revenues'!L175</f>
        <v>0</v>
      </c>
      <c r="L32" s="78">
        <f>'STEP2 - Revenues'!M175</f>
        <v>0</v>
      </c>
      <c r="M32" s="78">
        <f>'STEP2 - Revenues'!N175</f>
        <v>0</v>
      </c>
    </row>
    <row r="33" spans="1:13">
      <c r="A33" s="80" t="s">
        <v>163</v>
      </c>
      <c r="B33" s="43">
        <f>SUM(C33:M33)</f>
        <v>0</v>
      </c>
      <c r="C33" s="43">
        <f>SUM(C25:C32)</f>
        <v>0</v>
      </c>
      <c r="D33" s="43">
        <f t="shared" ref="D33:M33" si="7">SUM(D25:D32)</f>
        <v>0</v>
      </c>
      <c r="E33" s="43">
        <f>SUM(E25:E32)</f>
        <v>0</v>
      </c>
      <c r="F33" s="43">
        <f t="shared" si="7"/>
        <v>0</v>
      </c>
      <c r="G33" s="43">
        <f t="shared" si="7"/>
        <v>0</v>
      </c>
      <c r="H33" s="43">
        <f t="shared" si="7"/>
        <v>0</v>
      </c>
      <c r="I33" s="43">
        <f t="shared" si="7"/>
        <v>0</v>
      </c>
      <c r="J33" s="43">
        <f t="shared" si="7"/>
        <v>0</v>
      </c>
      <c r="K33" s="43">
        <f>SUM(K25:K32)</f>
        <v>0</v>
      </c>
      <c r="L33" s="43">
        <f t="shared" si="7"/>
        <v>0</v>
      </c>
      <c r="M33" s="43">
        <f t="shared" si="7"/>
        <v>0</v>
      </c>
    </row>
    <row r="34" spans="1:13">
      <c r="A34" s="10"/>
      <c r="B34" s="8"/>
      <c r="C34" s="8"/>
      <c r="D34" s="8"/>
      <c r="E34" s="8"/>
      <c r="F34" s="8"/>
      <c r="G34" s="8"/>
      <c r="H34" s="8"/>
      <c r="I34" s="8"/>
      <c r="J34" s="8"/>
      <c r="K34" s="8"/>
      <c r="L34" s="8"/>
      <c r="M34" s="8"/>
    </row>
    <row r="35" spans="1:13" ht="17.100000000000001">
      <c r="A35" s="296" t="s">
        <v>164</v>
      </c>
      <c r="B35" s="297" t="str">
        <f>'STEP1 - Costs'!D4</f>
        <v>EUR</v>
      </c>
      <c r="C35" s="298">
        <f>C33-C22</f>
        <v>0</v>
      </c>
      <c r="D35" s="298">
        <f t="shared" ref="D35:M35" si="8">D33-D22</f>
        <v>0</v>
      </c>
      <c r="E35" s="298">
        <f t="shared" si="8"/>
        <v>0</v>
      </c>
      <c r="F35" s="298">
        <f t="shared" si="8"/>
        <v>0</v>
      </c>
      <c r="G35" s="298">
        <f t="shared" si="8"/>
        <v>0</v>
      </c>
      <c r="H35" s="298">
        <f t="shared" si="8"/>
        <v>0</v>
      </c>
      <c r="I35" s="298">
        <f t="shared" si="8"/>
        <v>0</v>
      </c>
      <c r="J35" s="298">
        <f t="shared" si="8"/>
        <v>0</v>
      </c>
      <c r="K35" s="298">
        <f>K33-K22</f>
        <v>0</v>
      </c>
      <c r="L35" s="298">
        <f t="shared" si="8"/>
        <v>0</v>
      </c>
      <c r="M35" s="298">
        <f t="shared" si="8"/>
        <v>0</v>
      </c>
    </row>
    <row r="36" spans="1:13" s="1" customFormat="1" ht="36">
      <c r="A36" s="81" t="s">
        <v>165</v>
      </c>
      <c r="B36" s="294"/>
      <c r="C36" s="295" t="str">
        <f>IFERROR(C33/C22*100,"Fill in information in step 1 and 2 to calculate")</f>
        <v>Fill in information in step 1 and 2 to calculate</v>
      </c>
      <c r="D36" s="295" t="str">
        <f t="shared" ref="D36:M36" si="9">IFERROR(D33/D22*100,"Fill in information in step 1 and 2 to calculate")</f>
        <v>Fill in information in step 1 and 2 to calculate</v>
      </c>
      <c r="E36" s="295" t="str">
        <f t="shared" si="9"/>
        <v>Fill in information in step 1 and 2 to calculate</v>
      </c>
      <c r="F36" s="295" t="str">
        <f t="shared" si="9"/>
        <v>Fill in information in step 1 and 2 to calculate</v>
      </c>
      <c r="G36" s="295" t="str">
        <f t="shared" si="9"/>
        <v>Fill in information in step 1 and 2 to calculate</v>
      </c>
      <c r="H36" s="295" t="str">
        <f t="shared" si="9"/>
        <v>Fill in information in step 1 and 2 to calculate</v>
      </c>
      <c r="I36" s="295" t="str">
        <f t="shared" si="9"/>
        <v>Fill in information in step 1 and 2 to calculate</v>
      </c>
      <c r="J36" s="295" t="str">
        <f t="shared" si="9"/>
        <v>Fill in information in step 1 and 2 to calculate</v>
      </c>
      <c r="K36" s="295" t="str">
        <f t="shared" si="9"/>
        <v>Fill in information in step 1 and 2 to calculate</v>
      </c>
      <c r="L36" s="295" t="str">
        <f t="shared" si="9"/>
        <v>Fill in information in step 1 and 2 to calculate</v>
      </c>
      <c r="M36" s="295" t="str">
        <f t="shared" si="9"/>
        <v>Fill in information in step 1 and 2 to calculate</v>
      </c>
    </row>
    <row r="37" spans="1:13">
      <c r="A37" s="10"/>
      <c r="B37" s="8"/>
      <c r="C37" s="8"/>
      <c r="D37" s="8"/>
      <c r="E37" s="8"/>
      <c r="F37" s="8"/>
      <c r="G37" s="8"/>
      <c r="H37" s="8"/>
      <c r="I37" s="8"/>
      <c r="J37" s="8"/>
      <c r="K37" s="8"/>
      <c r="L37" s="8"/>
      <c r="M37" s="8"/>
    </row>
    <row r="38" spans="1:13">
      <c r="A38" s="10"/>
      <c r="B38" s="8"/>
      <c r="C38" s="8"/>
      <c r="D38" s="8"/>
      <c r="E38" s="8"/>
      <c r="F38" s="8"/>
      <c r="G38" s="8"/>
      <c r="H38" s="8"/>
      <c r="I38" s="8"/>
      <c r="J38" s="8"/>
      <c r="K38" s="8"/>
      <c r="L38" s="8"/>
      <c r="M38" s="8"/>
    </row>
    <row r="39" spans="1:13">
      <c r="A39" s="10"/>
      <c r="B39" s="8"/>
      <c r="C39" s="8"/>
      <c r="D39" s="8"/>
      <c r="E39" s="8"/>
      <c r="F39" s="8"/>
      <c r="G39" s="8"/>
      <c r="H39" s="8"/>
      <c r="I39" s="8"/>
      <c r="J39" s="8"/>
      <c r="K39" s="8"/>
      <c r="L39" s="8"/>
      <c r="M39" s="8"/>
    </row>
    <row r="40" spans="1:13">
      <c r="A40" s="10"/>
      <c r="B40" s="8"/>
      <c r="C40" s="8"/>
      <c r="D40" s="8"/>
      <c r="E40" s="8"/>
      <c r="F40" s="8"/>
      <c r="G40" s="8"/>
      <c r="H40" s="8"/>
      <c r="I40" s="8"/>
      <c r="J40" s="8"/>
      <c r="K40" s="8"/>
      <c r="L40" s="8"/>
      <c r="M40" s="8"/>
    </row>
    <row r="41" spans="1:13">
      <c r="B41" s="8"/>
      <c r="C41" s="8"/>
      <c r="D41" s="8"/>
      <c r="E41" s="8"/>
      <c r="F41" s="8"/>
      <c r="G41" s="8"/>
      <c r="H41" s="8"/>
      <c r="J41" s="8"/>
      <c r="K41" s="8"/>
      <c r="L41" s="8"/>
      <c r="M41" s="8"/>
    </row>
    <row r="42" spans="1:13">
      <c r="A42" s="10"/>
      <c r="B42" s="8"/>
      <c r="C42" s="8"/>
      <c r="D42" s="8"/>
      <c r="E42" s="8"/>
      <c r="F42" s="8"/>
      <c r="G42" s="8"/>
      <c r="H42" s="8"/>
      <c r="I42" s="8"/>
      <c r="J42" s="8"/>
      <c r="K42" s="8"/>
      <c r="L42" s="8"/>
      <c r="M42" s="8"/>
    </row>
    <row r="43" spans="1:13">
      <c r="A43" s="10"/>
      <c r="B43" s="8"/>
      <c r="C43" s="8"/>
      <c r="D43" s="8"/>
      <c r="E43" s="8"/>
      <c r="F43" s="8"/>
      <c r="G43" s="8"/>
      <c r="H43" s="8"/>
      <c r="I43" s="8"/>
      <c r="J43" s="8"/>
      <c r="K43" s="8"/>
      <c r="L43" s="8"/>
      <c r="M43" s="8"/>
    </row>
    <row r="44" spans="1:13">
      <c r="A44" s="10"/>
      <c r="B44" s="8"/>
      <c r="C44" s="8"/>
      <c r="D44" s="8"/>
      <c r="E44" s="8"/>
      <c r="F44" s="8"/>
      <c r="G44" s="8"/>
      <c r="H44" s="8"/>
      <c r="I44" s="8"/>
      <c r="J44" s="8"/>
      <c r="K44" s="8"/>
      <c r="L44" s="8"/>
      <c r="M44" s="8"/>
    </row>
    <row r="45" spans="1:13">
      <c r="A45" s="10"/>
      <c r="B45" s="8"/>
      <c r="C45" s="8"/>
      <c r="D45" s="8"/>
      <c r="E45" s="8"/>
      <c r="F45" s="8"/>
      <c r="G45" s="8"/>
      <c r="H45" s="8"/>
      <c r="I45" s="8"/>
      <c r="J45" s="8"/>
      <c r="K45" s="8"/>
      <c r="L45" s="8"/>
      <c r="M45" s="8"/>
    </row>
    <row r="46" spans="1:13">
      <c r="A46" s="10"/>
      <c r="B46" s="8"/>
      <c r="C46" s="8"/>
      <c r="D46" s="8"/>
      <c r="E46" s="8"/>
      <c r="F46" s="8"/>
      <c r="G46" s="8"/>
      <c r="H46" s="8"/>
      <c r="I46" s="8"/>
      <c r="J46" s="8"/>
      <c r="K46" s="8"/>
      <c r="L46" s="8"/>
      <c r="M46" s="8"/>
    </row>
    <row r="47" spans="1:13">
      <c r="A47" s="10"/>
      <c r="B47" s="8"/>
      <c r="C47" s="8"/>
      <c r="D47" s="8"/>
      <c r="E47" s="8"/>
      <c r="F47" s="8"/>
      <c r="G47" s="8"/>
      <c r="H47" s="8"/>
      <c r="I47" s="8"/>
      <c r="J47" s="8"/>
      <c r="K47" s="8"/>
      <c r="L47" s="8"/>
      <c r="M47" s="8"/>
    </row>
    <row r="48" spans="1:13">
      <c r="A48" s="10"/>
      <c r="B48" s="8"/>
      <c r="C48" s="8"/>
      <c r="D48" s="8"/>
      <c r="E48" s="8"/>
      <c r="F48" s="8"/>
      <c r="G48" s="8"/>
      <c r="H48" s="8"/>
      <c r="I48" s="8"/>
      <c r="J48" s="8"/>
      <c r="K48" s="8"/>
      <c r="L48" s="8"/>
      <c r="M48" s="8"/>
    </row>
    <row r="49" spans="1:13">
      <c r="A49" s="10"/>
      <c r="B49" s="8"/>
      <c r="C49" s="8"/>
      <c r="D49" s="8"/>
      <c r="E49" s="8"/>
      <c r="F49" s="8"/>
      <c r="G49" s="8"/>
      <c r="H49" s="8"/>
      <c r="I49" s="8"/>
      <c r="J49" s="8"/>
      <c r="K49" s="8"/>
      <c r="L49" s="8"/>
      <c r="M49" s="8"/>
    </row>
    <row r="50" spans="1:13">
      <c r="A50" s="10"/>
      <c r="B50" s="8"/>
      <c r="C50" s="8"/>
      <c r="D50" s="8"/>
      <c r="E50" s="8"/>
      <c r="F50" s="8"/>
      <c r="G50" s="8"/>
      <c r="H50" s="8"/>
      <c r="I50" s="8"/>
      <c r="J50" s="8"/>
      <c r="K50" s="8"/>
      <c r="L50" s="8"/>
      <c r="M50" s="8"/>
    </row>
    <row r="51" spans="1:13">
      <c r="A51" s="10"/>
      <c r="B51" s="8"/>
      <c r="C51" s="8"/>
      <c r="D51" s="8"/>
      <c r="E51" s="8"/>
      <c r="F51" s="8"/>
      <c r="G51" s="8"/>
      <c r="H51" s="8"/>
      <c r="I51" s="8"/>
      <c r="J51" s="8"/>
      <c r="K51" s="8"/>
      <c r="L51" s="8"/>
      <c r="M51" s="8"/>
    </row>
    <row r="52" spans="1:13">
      <c r="A52" s="10"/>
      <c r="B52" s="8"/>
      <c r="C52" s="8"/>
      <c r="D52" s="8"/>
      <c r="E52" s="8"/>
      <c r="F52" s="8"/>
      <c r="G52" s="8"/>
      <c r="H52" s="8"/>
      <c r="I52" s="8"/>
      <c r="J52" s="8"/>
      <c r="K52" s="8"/>
      <c r="L52" s="8"/>
      <c r="M52" s="8"/>
    </row>
    <row r="53" spans="1:13">
      <c r="A53" s="10"/>
      <c r="B53" s="8"/>
      <c r="C53" s="8"/>
      <c r="D53" s="8"/>
      <c r="E53" s="8"/>
      <c r="F53" s="8"/>
      <c r="G53" s="8"/>
      <c r="H53" s="8"/>
      <c r="I53" s="8"/>
      <c r="J53" s="8"/>
      <c r="K53" s="8"/>
      <c r="L53" s="8"/>
      <c r="M53" s="8"/>
    </row>
    <row r="54" spans="1:13">
      <c r="A54" s="10"/>
      <c r="B54" s="8"/>
      <c r="C54" s="8"/>
      <c r="D54" s="8"/>
      <c r="E54" s="8"/>
      <c r="F54" s="8"/>
      <c r="G54" s="8"/>
      <c r="H54" s="8"/>
      <c r="I54" s="8"/>
      <c r="J54" s="8"/>
      <c r="K54" s="8"/>
      <c r="L54" s="8"/>
      <c r="M54" s="8"/>
    </row>
    <row r="55" spans="1:13">
      <c r="A55" s="10"/>
      <c r="B55" s="8"/>
      <c r="C55" s="8"/>
      <c r="D55" s="8"/>
      <c r="E55" s="8"/>
      <c r="F55" s="8"/>
      <c r="G55" s="8"/>
      <c r="H55" s="8"/>
      <c r="I55" s="8"/>
      <c r="J55" s="8"/>
      <c r="K55" s="8"/>
      <c r="L55" s="8"/>
      <c r="M55" s="8"/>
    </row>
    <row r="56" spans="1:13">
      <c r="A56" s="10"/>
      <c r="B56" s="8"/>
      <c r="C56" s="8"/>
      <c r="D56" s="8"/>
      <c r="E56" s="8"/>
      <c r="F56" s="8"/>
      <c r="G56" s="8"/>
      <c r="H56" s="8"/>
      <c r="I56" s="8"/>
      <c r="J56" s="8"/>
      <c r="K56" s="8"/>
      <c r="L56" s="8"/>
      <c r="M56" s="8"/>
    </row>
    <row r="57" spans="1:13">
      <c r="A57" s="10"/>
      <c r="B57" s="8"/>
      <c r="C57" s="8"/>
      <c r="D57" s="8"/>
      <c r="E57" s="8"/>
      <c r="F57" s="8"/>
      <c r="G57" s="8"/>
      <c r="H57" s="8"/>
      <c r="I57" s="8"/>
      <c r="J57" s="8"/>
      <c r="K57" s="8"/>
      <c r="L57" s="8"/>
      <c r="M57" s="8"/>
    </row>
    <row r="58" spans="1:13">
      <c r="A58" s="10"/>
      <c r="B58" s="8"/>
      <c r="C58" s="8"/>
      <c r="D58" s="8"/>
      <c r="E58" s="8"/>
      <c r="F58" s="8"/>
      <c r="G58" s="8"/>
      <c r="H58" s="8"/>
      <c r="I58" s="8"/>
      <c r="J58" s="8"/>
      <c r="K58" s="8"/>
      <c r="L58" s="8"/>
      <c r="M58" s="8"/>
    </row>
    <row r="59" spans="1:13">
      <c r="A59" s="10"/>
      <c r="B59" s="8"/>
      <c r="C59" s="8"/>
      <c r="D59" s="8"/>
      <c r="E59" s="8"/>
      <c r="F59" s="8"/>
      <c r="G59" s="8"/>
      <c r="H59" s="8"/>
      <c r="I59" s="8"/>
      <c r="J59" s="8"/>
      <c r="K59" s="8"/>
      <c r="L59" s="8"/>
      <c r="M59" s="8"/>
    </row>
    <row r="60" spans="1:13">
      <c r="B60" s="8"/>
      <c r="C60" s="8"/>
      <c r="D60" s="8"/>
      <c r="E60" s="8"/>
      <c r="F60" s="8"/>
      <c r="G60" s="8"/>
      <c r="H60" s="8"/>
      <c r="I60" s="8"/>
      <c r="J60" s="8"/>
      <c r="K60" s="8"/>
      <c r="L60" s="8"/>
      <c r="M60" s="8"/>
    </row>
    <row r="61" spans="1:13">
      <c r="A61" s="10"/>
      <c r="B61" s="8"/>
      <c r="C61" s="8"/>
      <c r="D61" s="8"/>
      <c r="E61" s="8"/>
      <c r="F61" s="8"/>
      <c r="G61" s="8"/>
      <c r="H61" s="8"/>
      <c r="I61" s="8"/>
      <c r="J61" s="8"/>
      <c r="K61" s="8"/>
      <c r="L61" s="8"/>
      <c r="M61" s="8"/>
    </row>
    <row r="62" spans="1:13">
      <c r="A62" s="10"/>
      <c r="B62" s="8"/>
      <c r="C62" s="8"/>
      <c r="D62" s="8"/>
      <c r="E62" s="8"/>
      <c r="F62" s="8"/>
      <c r="G62" s="8"/>
      <c r="H62" s="8"/>
      <c r="I62" s="8"/>
      <c r="J62" s="8"/>
      <c r="K62" s="8"/>
      <c r="L62" s="8"/>
      <c r="M62" s="8"/>
    </row>
    <row r="63" spans="1:13">
      <c r="A63" s="10"/>
      <c r="B63" s="8"/>
      <c r="C63" s="8"/>
      <c r="D63" s="8"/>
      <c r="E63" s="8"/>
      <c r="F63" s="8"/>
      <c r="G63" s="8"/>
      <c r="H63" s="8"/>
      <c r="I63" s="8"/>
      <c r="J63" s="8"/>
      <c r="K63" s="8"/>
      <c r="L63" s="8"/>
      <c r="M63" s="8"/>
    </row>
    <row r="64" spans="1:13">
      <c r="A64" s="10"/>
      <c r="B64" s="8"/>
      <c r="C64" s="8"/>
      <c r="D64" s="8"/>
      <c r="E64" s="8"/>
      <c r="F64" s="8"/>
      <c r="G64" s="8"/>
      <c r="H64" s="8"/>
      <c r="I64" s="8"/>
      <c r="J64" s="8"/>
      <c r="K64" s="8"/>
      <c r="L64" s="8"/>
      <c r="M64" s="8"/>
    </row>
    <row r="65" spans="1:13">
      <c r="A65" s="10"/>
      <c r="B65" s="8"/>
      <c r="C65" s="8"/>
      <c r="D65" s="8"/>
      <c r="E65" s="8"/>
      <c r="F65" s="8"/>
      <c r="G65" s="8"/>
      <c r="H65" s="8"/>
      <c r="I65" s="8"/>
      <c r="J65" s="8"/>
      <c r="K65" s="8"/>
      <c r="L65" s="8"/>
      <c r="M65" s="8"/>
    </row>
    <row r="66" spans="1:13">
      <c r="A66" s="10"/>
      <c r="B66" s="8"/>
      <c r="C66" s="8"/>
      <c r="D66" s="8"/>
      <c r="E66" s="8"/>
      <c r="F66" s="8"/>
      <c r="G66" s="8"/>
      <c r="H66" s="8"/>
      <c r="I66" s="8"/>
      <c r="J66" s="8"/>
      <c r="K66" s="8"/>
      <c r="L66" s="8"/>
      <c r="M66" s="8"/>
    </row>
    <row r="67" spans="1:13">
      <c r="A67" s="10"/>
      <c r="B67" s="8"/>
      <c r="C67" s="8"/>
      <c r="D67" s="8"/>
      <c r="E67" s="8"/>
      <c r="F67" s="8"/>
      <c r="G67" s="8"/>
      <c r="H67" s="8"/>
      <c r="I67" s="8"/>
      <c r="J67" s="8"/>
      <c r="K67" s="8"/>
      <c r="L67" s="8"/>
      <c r="M67" s="8"/>
    </row>
    <row r="68" spans="1:13">
      <c r="A68" s="10"/>
      <c r="B68" s="8"/>
      <c r="C68" s="8"/>
      <c r="D68" s="8"/>
      <c r="E68" s="8"/>
      <c r="F68" s="8"/>
      <c r="G68" s="8"/>
      <c r="H68" s="8"/>
      <c r="I68" s="8"/>
      <c r="J68" s="8"/>
      <c r="K68" s="8"/>
      <c r="L68" s="8"/>
      <c r="M68" s="8"/>
    </row>
    <row r="69" spans="1:13">
      <c r="A69" s="10"/>
      <c r="B69" s="8"/>
      <c r="C69" s="8"/>
      <c r="D69" s="8"/>
      <c r="E69" s="8"/>
      <c r="F69" s="8"/>
      <c r="G69" s="8"/>
      <c r="H69" s="8"/>
      <c r="I69" s="8"/>
      <c r="J69" s="8"/>
      <c r="K69" s="8"/>
      <c r="L69" s="8"/>
      <c r="M69" s="8"/>
    </row>
    <row r="70" spans="1:13">
      <c r="A70" s="10"/>
      <c r="B70" s="8"/>
      <c r="C70" s="8"/>
      <c r="D70" s="8"/>
      <c r="E70" s="8"/>
      <c r="F70" s="8"/>
      <c r="G70" s="8"/>
      <c r="H70" s="8"/>
      <c r="I70" s="8"/>
      <c r="J70" s="8"/>
      <c r="K70" s="8"/>
      <c r="L70" s="8"/>
      <c r="M70" s="8"/>
    </row>
    <row r="71" spans="1:13">
      <c r="A71" s="10"/>
      <c r="B71" s="8"/>
      <c r="C71" s="8"/>
      <c r="D71" s="8"/>
      <c r="E71" s="8"/>
      <c r="F71" s="8"/>
      <c r="G71" s="8"/>
      <c r="H71" s="8"/>
      <c r="I71" s="8"/>
      <c r="J71" s="8"/>
      <c r="K71" s="8"/>
      <c r="L71" s="8"/>
      <c r="M71" s="8"/>
    </row>
  </sheetData>
  <mergeCells count="3">
    <mergeCell ref="A5:B6"/>
    <mergeCell ref="A1:M1"/>
    <mergeCell ref="A3:M3"/>
  </mergeCells>
  <conditionalFormatting sqref="C35:M35">
    <cfRule type="cellIs" dxfId="239" priority="1" operator="lessThan">
      <formula>0</formula>
    </cfRule>
    <cfRule type="cellIs" dxfId="238" priority="2" operator="lessThan">
      <formula>0</formula>
    </cfRule>
    <cfRule type="cellIs" dxfId="237" priority="3" operator="lessThan">
      <formula>0</formula>
    </cfRule>
    <cfRule type="cellIs" dxfId="236" priority="5" operator="lessThan">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5EF0-123A-417F-AEFC-3F5CC2A14A8B}">
  <dimension ref="A1:KI584"/>
  <sheetViews>
    <sheetView topLeftCell="A109" zoomScale="50" zoomScaleNormal="90" workbookViewId="0">
      <selection activeCell="K123" sqref="K123"/>
    </sheetView>
  </sheetViews>
  <sheetFormatPr defaultColWidth="8.875" defaultRowHeight="15.95"/>
  <cols>
    <col min="1" max="1" width="26.125" style="11" customWidth="1"/>
    <col min="2" max="2" width="33.875" style="141" customWidth="1"/>
    <col min="3" max="3" width="49" style="141" customWidth="1"/>
    <col min="4" max="4" width="15.5" style="141" customWidth="1"/>
    <col min="5" max="5" width="8.875" style="141"/>
    <col min="6" max="6" width="36.375" style="141" customWidth="1"/>
    <col min="7" max="7" width="37.875" style="141" customWidth="1"/>
    <col min="8" max="8" width="18.125" style="141" customWidth="1"/>
    <col min="9" max="9" width="16.375" style="141" customWidth="1"/>
    <col min="10" max="10" width="8.875" style="141"/>
    <col min="11" max="11" width="36.875" style="141" customWidth="1"/>
    <col min="12" max="12" width="33.125" style="141" customWidth="1"/>
    <col min="13" max="13" width="14.125" style="141" customWidth="1"/>
    <col min="14" max="14" width="17.375" style="141" customWidth="1"/>
    <col min="15" max="16" width="8.875" style="1"/>
    <col min="17" max="17" width="8.875" style="107" customWidth="1"/>
    <col min="18" max="295" width="8.875" style="107"/>
    <col min="296" max="16384" width="8.875" style="1"/>
  </cols>
  <sheetData>
    <row r="1" spans="1:16" ht="38.1" customHeight="1">
      <c r="A1" s="478" t="s">
        <v>27</v>
      </c>
      <c r="B1" s="478"/>
      <c r="C1" s="478"/>
      <c r="D1" s="478"/>
      <c r="E1" s="478"/>
      <c r="F1" s="478"/>
      <c r="G1" s="478"/>
      <c r="H1" s="478"/>
      <c r="I1" s="478"/>
      <c r="J1" s="478"/>
      <c r="K1" s="478"/>
      <c r="L1" s="478"/>
      <c r="M1" s="478"/>
      <c r="N1" s="478"/>
      <c r="O1" s="107"/>
      <c r="P1" s="107"/>
    </row>
    <row r="2" spans="1:16" s="107" customFormat="1" ht="21" customHeight="1" thickBot="1">
      <c r="A2" s="213"/>
      <c r="B2" s="213"/>
      <c r="C2" s="213"/>
      <c r="D2" s="213"/>
      <c r="E2" s="213"/>
      <c r="F2" s="213"/>
      <c r="G2" s="213"/>
      <c r="H2" s="213"/>
      <c r="I2" s="213"/>
      <c r="J2" s="213"/>
      <c r="K2" s="213"/>
      <c r="L2" s="213"/>
      <c r="M2" s="213"/>
      <c r="N2" s="213"/>
    </row>
    <row r="3" spans="1:16" ht="30" customHeight="1">
      <c r="A3" s="479" t="s">
        <v>166</v>
      </c>
      <c r="B3" s="480"/>
      <c r="C3" s="480"/>
      <c r="D3" s="480"/>
      <c r="E3" s="480"/>
      <c r="F3" s="480"/>
      <c r="G3" s="480"/>
      <c r="H3" s="480"/>
      <c r="I3" s="480"/>
      <c r="J3" s="480"/>
      <c r="K3" s="480"/>
      <c r="L3" s="480"/>
      <c r="M3" s="480"/>
      <c r="N3" s="481"/>
      <c r="O3" s="107"/>
      <c r="P3" s="107"/>
    </row>
    <row r="4" spans="1:16" ht="150.94999999999999" customHeight="1" thickBot="1">
      <c r="A4" s="482"/>
      <c r="B4" s="483"/>
      <c r="C4" s="483"/>
      <c r="D4" s="483"/>
      <c r="E4" s="483"/>
      <c r="F4" s="483"/>
      <c r="G4" s="483"/>
      <c r="H4" s="483"/>
      <c r="I4" s="483"/>
      <c r="J4" s="483"/>
      <c r="K4" s="483"/>
      <c r="L4" s="483"/>
      <c r="M4" s="483"/>
      <c r="N4" s="484"/>
      <c r="O4" s="107"/>
      <c r="P4" s="107"/>
    </row>
    <row r="5" spans="1:16" ht="20.100000000000001" customHeight="1" thickBot="1">
      <c r="A5" s="115"/>
      <c r="B5" s="116"/>
      <c r="C5" s="116"/>
      <c r="D5" s="116"/>
      <c r="E5" s="116"/>
      <c r="F5" s="116"/>
      <c r="G5" s="116"/>
      <c r="H5" s="116"/>
      <c r="I5" s="116"/>
      <c r="J5" s="116"/>
      <c r="K5" s="116"/>
      <c r="L5" s="116"/>
      <c r="M5" s="116"/>
      <c r="N5" s="116"/>
      <c r="O5" s="107"/>
      <c r="P5" s="107"/>
    </row>
    <row r="6" spans="1:16" ht="15.95" customHeight="1">
      <c r="A6" s="498" t="str">
        <f>INDICATORS!C7</f>
        <v xml:space="preserve">Financing Mechanism </v>
      </c>
      <c r="B6" s="494" t="s">
        <v>167</v>
      </c>
      <c r="C6" s="495"/>
      <c r="D6" s="496"/>
      <c r="E6" s="109"/>
      <c r="F6" s="497" t="s">
        <v>168</v>
      </c>
      <c r="G6" s="495"/>
      <c r="H6" s="495"/>
      <c r="I6" s="496"/>
      <c r="J6" s="109"/>
      <c r="K6" s="497" t="s">
        <v>169</v>
      </c>
      <c r="L6" s="495"/>
      <c r="M6" s="495"/>
      <c r="N6" s="496"/>
      <c r="O6" s="107"/>
      <c r="P6" s="107"/>
    </row>
    <row r="7" spans="1:16" ht="21" thickBot="1">
      <c r="A7" s="499"/>
      <c r="B7" s="110" t="s">
        <v>170</v>
      </c>
      <c r="C7" s="108" t="s">
        <v>171</v>
      </c>
      <c r="D7" s="111" t="s">
        <v>172</v>
      </c>
      <c r="E7" s="109"/>
      <c r="F7" s="110" t="s">
        <v>170</v>
      </c>
      <c r="G7" s="108" t="s">
        <v>173</v>
      </c>
      <c r="H7" s="108" t="s">
        <v>172</v>
      </c>
      <c r="I7" s="111" t="s">
        <v>174</v>
      </c>
      <c r="J7" s="109"/>
      <c r="K7" s="110" t="s">
        <v>170</v>
      </c>
      <c r="L7" s="108" t="s">
        <v>173</v>
      </c>
      <c r="M7" s="108" t="s">
        <v>172</v>
      </c>
      <c r="N7" s="111" t="s">
        <v>174</v>
      </c>
      <c r="O7" s="107"/>
      <c r="P7" s="107"/>
    </row>
    <row r="8" spans="1:16" ht="141" customHeight="1">
      <c r="A8" s="113" t="str">
        <f>INDICATORS!C8</f>
        <v>Philanthropic Grants</v>
      </c>
      <c r="B8" s="117" t="str">
        <f>INDICATORS!F8</f>
        <v>Is the MPA legally permitted to receive and manage philanthropic funds directly or through an eligible partner organization?</v>
      </c>
      <c r="C8" s="118" t="str">
        <f>INDICATORS!G8</f>
        <v>This is a mandatory requirement for using the mechanism. The managing entity must be authorized to receive and manage external philanthropic funds, either directly or via a legal intermediary (e.g., NGO, foundation, trust). Restrictions may apply depending on national legislation or the legal status of the MPA.</v>
      </c>
      <c r="D8" s="119"/>
      <c r="E8" s="116"/>
      <c r="F8" s="117" t="str">
        <f>INDICATORS!F9</f>
        <v>Does the MPA have the necessary staff capacity to secure and implement philanthropic grants (e.g., experienced grant writers with English proficiency)?</v>
      </c>
      <c r="G8" s="118" t="str">
        <f>INDICATORS!G9</f>
        <v>Implementing the mechanism requires moderate staff capacity. For example, it requires experienced grant writers, preferably with English language skills.</v>
      </c>
      <c r="H8" s="118"/>
      <c r="I8" s="119">
        <f>IF(H8=INDICATORS!H9, 0, IF(H8=INDICATORS!I9, 25, IF(H8=INDICATORS!J9, 50, IF(H8=INDICATORS!K9, 75, 100))))</f>
        <v>100</v>
      </c>
      <c r="J8" s="116"/>
      <c r="K8" s="117" t="str">
        <f>INDICATORS!F11</f>
        <v>Does the MPA have sufficient personnel and capacity for key tasks related to grant management, including communications, reporting, accounting, and scientific monitoring?</v>
      </c>
      <c r="L8" s="118" t="str">
        <f>INDICATORS!G11</f>
        <v>Moderate staff capacity is needed to manage this mechanism. It requires personnel to handle grant management duties, including communications with funders, report development, accounting, and other administrative work for compliance. It may also require scientific monitoring personnel for assessing grant impact.</v>
      </c>
      <c r="M8" s="118"/>
      <c r="N8" s="119">
        <f>IF(M8=INDICATORS!H11, 0, IF(M8=INDICATORS!I11, 25, IF(M8=INDICATORS!J11, 50, IF(M8=INDICATORS!K11, 75, 100))))</f>
        <v>100</v>
      </c>
      <c r="O8" s="107"/>
      <c r="P8" s="107"/>
    </row>
    <row r="9" spans="1:16" ht="183" customHeight="1" thickBot="1">
      <c r="A9" s="114" t="str">
        <f>INDICATORS!C8</f>
        <v>Philanthropic Grants</v>
      </c>
      <c r="B9" s="120"/>
      <c r="C9" s="106"/>
      <c r="D9" s="121"/>
      <c r="E9" s="116"/>
      <c r="F9" s="122" t="str">
        <f>INDICATORS!F10</f>
        <v>Has the philanthropic grant mechanism been previously implemented for environmental purposes in this country, ideally in marine protected areas or under similar management structures?</v>
      </c>
      <c r="G9" s="123" t="str">
        <f>INDICATORS!G10</f>
        <v>This is a moderate requirement. While this is not a mandatory requirement, prior implementation of philanthropic grant mechanisms in the country—especially in marine or conservation contexts—increases institutional familiarity, reduces legal uncertainty, and can streamline approval processes. Stronger precedence in marine or MPA-specific contexts may also increase funder confidence and administrative feasibility.</v>
      </c>
      <c r="H9" s="123"/>
      <c r="I9" s="124">
        <f>IF(H9=INDICATORS!H10, 0, IF(H9=INDICATORS!I10, 25, IF(H9=INDICATORS!J10, 50, IF(H9=INDICATORS!K10, 75, 100))))</f>
        <v>100</v>
      </c>
      <c r="J9" s="116"/>
      <c r="K9" s="122" t="str">
        <f>INDICATORS!F12</f>
        <v>Does the MPA have the physical infrastructure and equipment needed for administering and reporting on a philanthropic grant (e.g., office space, supplies, monitoring tools)?</v>
      </c>
      <c r="L9" s="123" t="str">
        <f>INDICATORS!G12</f>
        <v>Low capital capacity is needed. Basic office space and standard administrative supplies are sufficient for grant administration and reporting. Existing or minimal additional equipment can support scientific monitoring, and any gaps could potentially be addressed within the scope of the grant if necessary.</v>
      </c>
      <c r="M9" s="123"/>
      <c r="N9" s="124">
        <f>IF(M9=INDICATORS!H12, 0, IF(M9=INDICATORS!I12, 25, IF(M9=INDICATORS!J12, 50, IF(M9=INDICATORS!K12, 75, 100))))</f>
        <v>100</v>
      </c>
      <c r="O9" s="107"/>
      <c r="P9" s="107"/>
    </row>
    <row r="10" spans="1:16" ht="119.1">
      <c r="A10" s="125" t="str">
        <f>INDICATORS!C14</f>
        <v>Private Voluntary Donations</v>
      </c>
      <c r="B10" s="126" t="str">
        <f>INDICATORS!F14</f>
        <v>Is the MPA legally permitted to receive and manage fiscal donations  directly or through an eligible partner organization?</v>
      </c>
      <c r="C10" s="127" t="str">
        <f>INDICATORS!G14</f>
        <v>This is a mandatory requirement for using the mechanism. The managing entity must be authorized to receive and manage external donations such as philanthropic funds or private donations, either directly or via a legal intermediary (e.g., NGO, foundation, trust). Restrictions may apply depending on national legislation or the legal status of the MPA.</v>
      </c>
      <c r="D10" s="128"/>
      <c r="E10" s="116"/>
      <c r="F10" s="126" t="str">
        <f>INDICATORS!F15</f>
        <v>Does the MPA have administrative staff with the capacity to plan and implement private voluntary donation collection?</v>
      </c>
      <c r="G10" s="127" t="str">
        <f>INDICATORS!G15</f>
        <v>Low staff capacity is needed. It requires administrative personnel who can design a plan for collection.</v>
      </c>
      <c r="H10" s="127"/>
      <c r="I10" s="128">
        <f>IF(H10=INDICATORS!H15, 0, IF(H10=INDICATORS!I15, 25, IF(H10=INDICATORS!J15, 50, IF(H10=INDICATORS!K15, 75, 100))))</f>
        <v>100</v>
      </c>
      <c r="J10" s="116"/>
      <c r="K10" s="126" t="str">
        <f>INDICATORS!F19</f>
        <v>Is there at least one person available to collect donations and engage in outreach or education with stakeholders?</v>
      </c>
      <c r="L10" s="127" t="str">
        <f>INDICATORS!G19</f>
        <v>Low staff capacity is needed. It requires at least one person who can collect donations and conduct stakeholder outreach and education activities.</v>
      </c>
      <c r="M10" s="127"/>
      <c r="N10" s="128">
        <f>IF(M10=INDICATORS!H19, 0, IF(M10=INDICATORS!I19, 25, IF(M10=INDICATORS!J19, 50, IF(M10=INDICATORS!K19, 75, 100))))</f>
        <v>100</v>
      </c>
      <c r="O10" s="107"/>
      <c r="P10" s="107"/>
    </row>
    <row r="11" spans="1:16" ht="84.95">
      <c r="A11" s="129" t="str">
        <f>INDICATORS!C14</f>
        <v>Private Voluntary Donations</v>
      </c>
      <c r="B11" s="130"/>
      <c r="C11" s="116"/>
      <c r="D11" s="131"/>
      <c r="E11" s="116"/>
      <c r="F11" s="132" t="str">
        <f>INDICATORS!F16</f>
        <v>Have voluntary donation mechanisms been used in the country for conservation purposes, including marine or protected area settings?</v>
      </c>
      <c r="G11" s="133" t="str">
        <f>INDICATORS!G16</f>
        <v>This is a low requirement, but previous use in similar contexts may offer useful models or policy references; however, lack of precedence does not pose a legal barrier.</v>
      </c>
      <c r="H11" s="133"/>
      <c r="I11" s="134">
        <f>IF(H11=INDICATORS!H16, 0, IF(H11=INDICATORS!I16, 25, IF(H11=INDICATORS!J16, 50, IF(H11=INDICATORS!K16, 75, 100))))</f>
        <v>100</v>
      </c>
      <c r="J11" s="116"/>
      <c r="K11" s="132" t="str">
        <f>INDICATORS!F20</f>
        <v>Does the MPA have basic infrastructure to receive donations on site (e.g., info center, signage, donation boxes) or remotely (e.g., website, mobile app, QR code)?</v>
      </c>
      <c r="L11" s="133" t="str">
        <f>INDICATORS!G20</f>
        <v>Moderate capital capacity is needed. It requires infrastructure to engage with potential donors, including welcome or information centers, donation boxes, and other tools.</v>
      </c>
      <c r="M11" s="133"/>
      <c r="N11" s="134">
        <f>IF(M11=INDICATORS!H20, 0, IF(M11=INDICATORS!I20, 25, IF(M11=INDICATORS!J20, 50, IF(M11=INDICATORS!K20, 75, 100))))</f>
        <v>100</v>
      </c>
      <c r="O11" s="107"/>
      <c r="P11" s="107"/>
    </row>
    <row r="12" spans="1:16" ht="68.099999999999994">
      <c r="A12" s="129" t="str">
        <f>INDICATORS!C14</f>
        <v>Private Voluntary Donations</v>
      </c>
      <c r="B12" s="130"/>
      <c r="C12" s="116"/>
      <c r="D12" s="131"/>
      <c r="E12" s="116"/>
      <c r="F12" s="132" t="str">
        <f>INDICATORS!F17</f>
        <v>Have willingness-to-pay or willingness-to-donate surveys been conducted with potential donors or local communities?</v>
      </c>
      <c r="G12" s="133" t="str">
        <f>INDICATORS!G17</f>
        <v>This is a low requirement. It helps if surveys or studies on donation interest have been conducted, as they support realistic planning and better targeting.</v>
      </c>
      <c r="H12" s="133"/>
      <c r="I12" s="134">
        <f>IF(H12=INDICATORS!H17, 0, IF(H12=INDICATORS!I17, 25, IF(H12=INDICATORS!J17, 50, IF(H12=INDICATORS!K17, 75, 100))))</f>
        <v>100</v>
      </c>
      <c r="J12" s="116"/>
      <c r="K12" s="130"/>
      <c r="L12" s="116"/>
      <c r="M12" s="116"/>
      <c r="N12" s="131"/>
      <c r="O12" s="107"/>
      <c r="P12" s="107"/>
    </row>
    <row r="13" spans="1:16" ht="51.95" thickBot="1">
      <c r="A13" s="129" t="str">
        <f>INDICATORS!C14</f>
        <v>Private Voluntary Donations</v>
      </c>
      <c r="B13" s="130"/>
      <c r="C13" s="116"/>
      <c r="D13" s="131"/>
      <c r="E13" s="116"/>
      <c r="F13" s="199" t="str">
        <f>INDICATORS!F18</f>
        <v>Is the MPA visible to the public through visitor centers, tourism networks, social media, or other outreach channels?</v>
      </c>
      <c r="G13" s="200" t="str">
        <f>INDICATORS!G18</f>
        <v>This is a moderate requirement. Public-facing presence increases the likelihood of attracting donors.</v>
      </c>
      <c r="H13" s="200"/>
      <c r="I13" s="201">
        <f>IF(H13=INDICATORS!H18, 0, IF(H13=INDICATORS!I18, 25, IF(H13=INDICATORS!J18, 50, IF(H13=INDICATORS!K18, 75, 100))))</f>
        <v>100</v>
      </c>
      <c r="J13" s="116"/>
      <c r="K13" s="130"/>
      <c r="L13" s="116"/>
      <c r="M13" s="116"/>
      <c r="N13" s="131"/>
      <c r="O13" s="107"/>
      <c r="P13" s="107"/>
    </row>
    <row r="14" spans="1:16" ht="102">
      <c r="A14" s="113" t="str">
        <f>INDICATORS!C22</f>
        <v>Crowdfunding</v>
      </c>
      <c r="B14" s="117" t="str">
        <f>INDICATORS!F22</f>
        <v>Is the MPA legally permitted to receive and manage fiscal donations  directly or through an eligible partner organization?</v>
      </c>
      <c r="C14" s="118" t="str">
        <f>INDICATORS!G22</f>
        <v>This is a mandatory requirement. The managing entity must be authorized to receive and manage external donations such as philanthropic funds or private donations, either directly or via a legal intermediary (e.g., NGO, foundation, trust). Restrictions may apply depending on national legislation or the legal status of the MPA.</v>
      </c>
      <c r="D14" s="119"/>
      <c r="E14" s="116"/>
      <c r="F14" s="117" t="str">
        <f>INDICATORS!F23</f>
        <v>Does the MPA have administrative personnel who can build and manage a website and social media platforms for a crowdfunding campaign?</v>
      </c>
      <c r="G14" s="118" t="str">
        <f>INDICATORS!G23</f>
        <v>Low staff capacity is needed. It requires administrative personnel who can build and manage a website and social media platforms.</v>
      </c>
      <c r="H14" s="118"/>
      <c r="I14" s="119">
        <f>IF(H14=INDICATORS!H23, 0, IF(H14=INDICATORS!I23, 25, IF(H14=INDICATORS!J23, 50, IF(H14=INDICATORS!K23, 75, 100))))</f>
        <v>100</v>
      </c>
      <c r="J14" s="116"/>
      <c r="K14" s="117" t="str">
        <f>INDICATORS!F25</f>
        <v>Is there at least one person who can manage the crowdfunding website and social media platforms, conduct outreach, and manage and account for income?</v>
      </c>
      <c r="L14" s="118" t="str">
        <f>INDICATORS!G25</f>
        <v>Low staff capacity is needed. It requires at least one person who can manage the website and social media platforms, conduct outreach, and manage and account for income.</v>
      </c>
      <c r="M14" s="118"/>
      <c r="N14" s="119">
        <f>IF(M14=INDICATORS!H25, 0, IF(M14=INDICATORS!I25, 25, IF(M14=INDICATORS!J25, 50, IF(M14=INDICATORS!K25, 75, 100))))</f>
        <v>100</v>
      </c>
      <c r="O14" s="107"/>
      <c r="P14" s="107"/>
    </row>
    <row r="15" spans="1:16" ht="102">
      <c r="A15" s="114" t="str">
        <f>INDICATORS!C22</f>
        <v>Crowdfunding</v>
      </c>
      <c r="B15" s="120"/>
      <c r="C15" s="106"/>
      <c r="D15" s="121"/>
      <c r="E15" s="116"/>
      <c r="F15" s="135" t="str">
        <f>INDICATORS!F24</f>
        <v>Has the crowdfunding mechanism been implemented elsewhere in the country for supporting environmental protection?</v>
      </c>
      <c r="G15" s="136" t="str">
        <f>INDICATORS!G24</f>
        <v>This is a moderate requirement. It is useful if other crowdfunding initiatives for environmental causes have been run in the country, as they provide legal clarity, public familiarity, and proven examples that can guide successful implementation.</v>
      </c>
      <c r="H15" s="136"/>
      <c r="I15" s="137">
        <f>IF(H15=INDICATORS!H24, 0, IF(H15=INDICATORS!I24, 25, IF(H15=INDICATORS!J24, 50, IF(H15=INDICATORS!K24, 75, 100))))</f>
        <v>100</v>
      </c>
      <c r="J15" s="116"/>
      <c r="K15" s="135" t="str">
        <f>INDICATORS!F26</f>
        <v>Does the MPA have an online and social media presence including a website with a donations portal?</v>
      </c>
      <c r="L15" s="136" t="str">
        <f>INDICATORS!G26</f>
        <v>Low capital capacity is needed. It requires an online and social media presence, including a website with a donations portal.</v>
      </c>
      <c r="M15" s="136"/>
      <c r="N15" s="137">
        <f>IF(M15=INDICATORS!H26, 0, IF(M15=INDICATORS!I26, 25, IF(M15=INDICATORS!J26, 50, IF(M15=INDICATORS!K26, 75, 100))))</f>
        <v>100</v>
      </c>
      <c r="O15" s="107"/>
      <c r="P15" s="107"/>
    </row>
    <row r="16" spans="1:16" ht="69" thickBot="1">
      <c r="A16" s="138" t="str">
        <f>INDICATORS!C22</f>
        <v>Crowdfunding</v>
      </c>
      <c r="B16" s="105"/>
      <c r="C16" s="139"/>
      <c r="D16" s="140"/>
      <c r="E16" s="116"/>
      <c r="F16" s="120"/>
      <c r="G16" s="106"/>
      <c r="H16" s="106"/>
      <c r="I16" s="121"/>
      <c r="J16" s="116"/>
      <c r="K16" s="122" t="str">
        <f>INDICATORS!F27</f>
        <v>Does the MPA have a donor database, mailing list, or previous contacts that can be used to promote a crowdfunding campaign?</v>
      </c>
      <c r="L16" s="123" t="str">
        <f>INDICATORS!G27</f>
        <v>This is a low requirement. Even a basic Excel sheet or newsletter list can help boost visibility and support.</v>
      </c>
      <c r="M16" s="123"/>
      <c r="N16" s="124">
        <f>IF(M16=INDICATORS!H27, 0, IF(M16=INDICATORS!I27, 25, IF(M16=INDICATORS!J27, 50, IF(M16=INDICATORS!K27, 75, 100))))</f>
        <v>100</v>
      </c>
      <c r="O16" s="107"/>
      <c r="P16" s="107"/>
    </row>
    <row r="17" spans="1:16" ht="102">
      <c r="A17" s="125" t="str">
        <f>INDICATORS!C29</f>
        <v>Annual Government Budget Allocation / Tax Revenue</v>
      </c>
      <c r="B17" s="169" t="s">
        <v>175</v>
      </c>
      <c r="C17" s="170"/>
      <c r="D17" s="171"/>
      <c r="E17" s="116"/>
      <c r="F17" s="126" t="str">
        <f>INDICATORS!F29</f>
        <v>Does the MPA have personnel who can lobby support among potential sources and administrative personnel who can design, negotiate, and review a budget?</v>
      </c>
      <c r="G17" s="127" t="str">
        <f>INDICATORS!G29</f>
        <v>Moderate staff capacity is needed. It requires personnel who can lobby support among potential sources and administrative personnel who can design, negotiate, and review a budget.</v>
      </c>
      <c r="H17" s="127"/>
      <c r="I17" s="128">
        <f>IF(H17=INDICATORS!H29, 0, IF(H17=INDICATORS!I29, 25, IF(H17=INDICATORS!J29, 50, IF(H17=INDICATORS!K29, 75, 100))))</f>
        <v>100</v>
      </c>
      <c r="J17" s="116"/>
      <c r="K17" s="126" t="str">
        <f>INDICATORS!F33</f>
        <v>Is there at least one full-time administrative employee to oversee the budget, communicate with higher levels of management, and participate in periodic budget reviews?</v>
      </c>
      <c r="L17" s="127" t="str">
        <f>INDICATORS!G33</f>
        <v>Low staff capacity is needed. It requires at least one full-time administrative employee to oversee the budget, communicate with higher levels of management, and participate in periodic budget reviews.</v>
      </c>
      <c r="M17" s="127"/>
      <c r="N17" s="128">
        <f>IF(M17=INDICATORS!H33, 0, IF(M17=INDICATORS!I33, 25, IF(M17=INDICATORS!J33, 50, IF(M17=INDICATORS!K33, 75, 100))))</f>
        <v>100</v>
      </c>
      <c r="O17" s="107"/>
      <c r="P17" s="107"/>
    </row>
    <row r="18" spans="1:16" ht="102">
      <c r="A18" s="129" t="str">
        <f>INDICATORS!C29</f>
        <v>Annual Government Budget Allocation / Tax Revenue</v>
      </c>
      <c r="B18" s="130"/>
      <c r="C18" s="116"/>
      <c r="D18" s="131"/>
      <c r="E18" s="116"/>
      <c r="F18" s="132" t="str">
        <f>INDICATORS!F30</f>
        <v>Has the annual government budget mechanism been implemented elsewhere in the country for supporting environmental protection?</v>
      </c>
      <c r="G18" s="133" t="str">
        <f>INDICATORS!G30</f>
        <v>This is a moderate requirement. Helpful if budget allocations have previously supported environmental protection, as this demonstrates institutional precedent, increases political feasibility, and can help streamline administrative approval.</v>
      </c>
      <c r="H18" s="133"/>
      <c r="I18" s="134">
        <f>IF(H18=INDICATORS!H30, 0, IF(H18=INDICATORS!I30, 25, IF(H18=INDICATORS!J30, 50, IF(H18=INDICATORS!K30, 75, 100))))</f>
        <v>100</v>
      </c>
      <c r="J18" s="116"/>
      <c r="K18" s="132" t="str">
        <f>INDICATORS!F34</f>
        <v>Does the MPA have the office and supplies needed for budget management and administrative work?</v>
      </c>
      <c r="L18" s="133" t="str">
        <f>INDICATORS!G34</f>
        <v>Low capital capacity is needed. It requires office space and supplies for management and administrative work.</v>
      </c>
      <c r="M18" s="133"/>
      <c r="N18" s="134">
        <f>IF(M18=INDICATORS!H34, 0, IF(M18=INDICATORS!I34, 25, IF(M18=INDICATORS!J34, 50, IF(M18=INDICATORS!K34, 75, 100))))</f>
        <v>100</v>
      </c>
      <c r="O18" s="107"/>
      <c r="P18" s="107"/>
    </row>
    <row r="19" spans="1:16" ht="51">
      <c r="A19" s="129" t="str">
        <f>INDICATORS!C29</f>
        <v>Annual Government Budget Allocation / Tax Revenue</v>
      </c>
      <c r="B19" s="130"/>
      <c r="C19" s="116"/>
      <c r="D19" s="131"/>
      <c r="E19" s="116"/>
      <c r="F19" s="132" t="str">
        <f>INDICATORS!F31</f>
        <v>Has the MPA historically been able to absorb and utilize public budget allocations effectively and transparently?</v>
      </c>
      <c r="G19" s="133" t="str">
        <f>INDICATORS!G31</f>
        <v>This is a moderate requirement. This requires financial reporting capacity and the absence of previous fund mismanagement.</v>
      </c>
      <c r="H19" s="133"/>
      <c r="I19" s="134">
        <f>IF(H19=INDICATORS!H31, 0, IF(H19=INDICATORS!I31, 25, IF(H19=INDICATORS!J31, 50, IF(H19=INDICATORS!K31, 75, 100))))</f>
        <v>100</v>
      </c>
      <c r="J19" s="116"/>
      <c r="K19" s="130"/>
      <c r="L19" s="116"/>
      <c r="M19" s="116"/>
      <c r="N19" s="131"/>
      <c r="O19" s="107"/>
      <c r="P19" s="107"/>
    </row>
    <row r="20" spans="1:16" ht="120" thickBot="1">
      <c r="A20" s="172" t="str">
        <f>INDICATORS!C29</f>
        <v>Annual Government Budget Allocation / Tax Revenue</v>
      </c>
      <c r="B20" s="173"/>
      <c r="C20" s="174"/>
      <c r="D20" s="175"/>
      <c r="E20" s="116"/>
      <c r="F20" s="179" t="str">
        <f>INDICATORS!F32</f>
        <v>Are the MPA's goals and activities aligned with existing national or regional government priorities or plans?</v>
      </c>
      <c r="G20" s="180" t="str">
        <f>INDICATORS!G32</f>
        <v>This is a highly important requirement. Government financing is more likely to meet MPA financial needs if the MPA’s objectives align with national or regional policy strategies, as alignment increases political backing and integration into funding frameworks.</v>
      </c>
      <c r="H20" s="180"/>
      <c r="I20" s="181">
        <f>IF(H20=INDICATORS!H32, 0, IF(H20=INDICATORS!I32, 25, IF(H20=INDICATORS!J32, 50, IF(H20=INDICATORS!K32, 75, 100))))</f>
        <v>100</v>
      </c>
      <c r="J20" s="116"/>
      <c r="K20" s="173"/>
      <c r="L20" s="174"/>
      <c r="M20" s="174"/>
      <c r="N20" s="175"/>
      <c r="O20" s="107"/>
      <c r="P20" s="107"/>
    </row>
    <row r="21" spans="1:16" ht="135.94999999999999">
      <c r="A21" s="113" t="str">
        <f>INDICATORS!C36</f>
        <v>Government Grants/Tender-based financing</v>
      </c>
      <c r="B21" s="117" t="str">
        <f>INDICATORS!F36</f>
        <v>Is the MPA or its managing organization legally allowed to apply for the funding mechanism  and receive this funding directly or through a partner?</v>
      </c>
      <c r="C21" s="118" t="str">
        <f>INDICATORS!G36</f>
        <v>This is a mandatory requirement. Legal or institutional eligibility is required for accessing government funding. Eligibility may depend on the specific tender or grant.</v>
      </c>
      <c r="D21" s="119"/>
      <c r="E21" s="116"/>
      <c r="F21" s="176" t="str">
        <f>INDICATORS!F37</f>
        <v>Does the MPA have experienced personnel (e.g., grant writers or project managers) able to prepare and manage grant applications and delivery?</v>
      </c>
      <c r="G21" s="177" t="str">
        <f>INDICATORS!G37</f>
        <v>Moderate staff capacity is needed. It requires experienced grant writers, preferably with strong English language skills.</v>
      </c>
      <c r="H21" s="177"/>
      <c r="I21" s="178">
        <f>IF(H21=INDICATORS!H37, 0, IF(H21=INDICATORS!I37, 25, IF(H21=INDICATORS!J37, 50, IF(H21=INDICATORS!K37, 75, 100))))</f>
        <v>100</v>
      </c>
      <c r="J21" s="116"/>
      <c r="K21" s="117" t="str">
        <f>INDICATORS!F40</f>
        <v>Is there at least one person responsible for managing compliance, communications, and technical reporting for grant-funded projects?</v>
      </c>
      <c r="L21" s="118" t="str">
        <f>INDICATORS!G40</f>
        <v>Moderate staff capacity is needed. It requires personnel for grants management duties, including communications with funders, report development, accounting, and other administrative work for compliance. It may also require scientific monitoring personnel for assessing grant impact.</v>
      </c>
      <c r="M21" s="118"/>
      <c r="N21" s="119">
        <f>IF(M21=INDICATORS!H40, 0, IF(M21=INDICATORS!I40, 25, IF(M21=INDICATORS!J40, 50, IF(M21=INDICATORS!K40, 75, 100))))</f>
        <v>100</v>
      </c>
      <c r="O21" s="107"/>
      <c r="P21" s="107"/>
    </row>
    <row r="22" spans="1:16" ht="119.1">
      <c r="A22" s="114" t="str">
        <f>INDICATORS!C36</f>
        <v>Government Grants/Tender-based financing</v>
      </c>
      <c r="B22" s="120"/>
      <c r="C22" s="106"/>
      <c r="D22" s="121"/>
      <c r="E22" s="116"/>
      <c r="F22" s="135" t="str">
        <f>INDICATORS!F38</f>
        <v>Have government grants or tender-based financing programs been used in this country for environmental or protected area funding?</v>
      </c>
      <c r="G22" s="136" t="str">
        <f>INDICATORS!G38</f>
        <v>This is a moderate requirement. Government grant mechanisms are more likely to be successfully accessed and implemented if similar funding programs have been used in the country, as this signals institutional readiness, administrative experience, and established legal frameworks.</v>
      </c>
      <c r="H22" s="136"/>
      <c r="I22" s="137">
        <f>IF(H22=INDICATORS!H38, 0, IF(H22=INDICATORS!I38, 25, IF(H22=INDICATORS!J38, 50, IF(H22=INDICATORS!K38, 75, 100))))</f>
        <v>100</v>
      </c>
      <c r="J22" s="116"/>
      <c r="K22" s="135" t="str">
        <f>INDICATORS!F41</f>
        <v>Has the MPA or its managing organization successfully secured and implemented similar government-funded projects in the past?</v>
      </c>
      <c r="L22" s="136" t="str">
        <f>INDICATORS!G41</f>
        <v>Moderate capital capacity is needed. It requires office space and supplies for administrative work and equipment for scientific monitoring (though the grant may be partially used to fulfill these needs).</v>
      </c>
      <c r="M22" s="136"/>
      <c r="N22" s="137">
        <f>IF(M22=INDICATORS!H41, 0, IF(M22=INDICATORS!I41, 25, IF(M22=INDICATORS!J41, 50, IF(M22=INDICATORS!K41, 75, 100))))</f>
        <v>100</v>
      </c>
      <c r="O22" s="107"/>
      <c r="P22" s="107"/>
    </row>
    <row r="23" spans="1:16" ht="69" thickBot="1">
      <c r="A23" s="114" t="str">
        <f>INDICATORS!C36</f>
        <v>Government Grants/Tender-based financing</v>
      </c>
      <c r="B23" s="120"/>
      <c r="C23" s="106"/>
      <c r="D23" s="121"/>
      <c r="E23" s="116"/>
      <c r="F23" s="122" t="str">
        <f>INDICATORS!F39</f>
        <v>Does the proposed MPA project align with the strategic priorities outlined in national or local government calls for proposals?</v>
      </c>
      <c r="G23" s="123" t="str">
        <f>INDICATORS!G39</f>
        <v>This is a highly important requirement. It requires alignment with government priorities, published program goals, and funding objectives.</v>
      </c>
      <c r="H23" s="123"/>
      <c r="I23" s="124">
        <f>IF(H23=INDICATORS!H39, 0, IF(H23=INDICATORS!I39, 25, IF(H23=INDICATORS!J39, 50, IF(H23=INDICATORS!K39, 75, 100))))</f>
        <v>100</v>
      </c>
      <c r="J23" s="116"/>
      <c r="K23" s="120"/>
      <c r="L23" s="106"/>
      <c r="M23" s="106"/>
      <c r="N23" s="121"/>
      <c r="O23" s="107"/>
      <c r="P23" s="107"/>
    </row>
    <row r="24" spans="1:16" ht="102">
      <c r="A24" s="183" t="str">
        <f>INDICATORS!C43</f>
        <v>Environmental Levies</v>
      </c>
      <c r="B24" s="182" t="str">
        <f>INDICATORS!F43</f>
        <v>Does the MPA or managing authority have the legal basis or authorization to introduce, collect, or benefit from environmental levies?</v>
      </c>
      <c r="C24" s="127" t="str">
        <f>INDICATORS!G43</f>
        <v>This is a mandatory requirement. Many MPAs may depend on higher-level government to establish and enforce levy collection frameworks or to reallocate existing tax revenues.</v>
      </c>
      <c r="D24" s="128"/>
      <c r="E24" s="116"/>
      <c r="F24" s="147" t="str">
        <f>INDICATORS!F44</f>
        <v>Does the MPA have sufficient capacity to conduct background research, plan, and build government and stakeholder support for implementing an environmental levy?</v>
      </c>
      <c r="G24" s="143" t="str">
        <f>INDICATORS!G44</f>
        <v>Establishing the mechanism requires high personnel capacity. It needs considerable capacity for background research and planning as well asraising support and fostering collaboration with the government and other relevant stakeholders.</v>
      </c>
      <c r="H24" s="143"/>
      <c r="I24" s="152">
        <f>IF(H24=INDICATORS!H44, 0, IF(H24=INDICATORS!I44, 25, IF(H24=INDICATORS!J44, 50, IF(H24=INDICATORS!K44, 75, 100))))</f>
        <v>100</v>
      </c>
      <c r="J24" s="116"/>
      <c r="K24" s="147" t="str">
        <f>INDICATORS!F46</f>
        <v>Does the MPA have the necessary personnel to monitor revenue flows and maintain communication with governing authorities and stakeholders?</v>
      </c>
      <c r="L24" s="143" t="str">
        <f>INDICATORS!G46</f>
        <v>Managing the mechanism requires moderate personnel capacity. It needs personnel for continual monitoring of revenue and outreach and communication with higher levels of governance and relevant stakeholders.</v>
      </c>
      <c r="M24" s="143"/>
      <c r="N24" s="152">
        <f>IF(M24=INDICATORS!H46, 0, IF(M24=INDICATORS!I46, 25, IF(M24=INDICATORS!J46, 50, IF(M24=INDICATORS!K46, 75, 100))))</f>
        <v>100</v>
      </c>
      <c r="O24" s="107"/>
      <c r="P24" s="107"/>
    </row>
    <row r="25" spans="1:16" ht="68.099999999999994">
      <c r="A25" s="184" t="str">
        <f>INDICATORS!C43</f>
        <v>Environmental Levies</v>
      </c>
      <c r="B25" s="116"/>
      <c r="C25" s="116"/>
      <c r="D25" s="131"/>
      <c r="E25" s="116"/>
      <c r="F25" s="148" t="str">
        <f>INDICATORS!F45</f>
        <v>Has an environmental levy (or a similar tax/fee) been implemented elsewhere in the country for environmental protection, especially for similar types of taxation?</v>
      </c>
      <c r="G25" s="142" t="str">
        <f>INDICATORS!G45</f>
        <v>This is a highly important requirement. Especially relevant for a specific type of tax imposed.</v>
      </c>
      <c r="H25" s="142"/>
      <c r="I25" s="144">
        <f>IF(H25=INDICATORS!H45, 0, IF(H25=INDICATORS!I45, 25, IF(H25=INDICATORS!J45, 50, IF(H25=INDICATORS!K45, 75, 100))))</f>
        <v>100</v>
      </c>
      <c r="J25" s="116"/>
      <c r="K25" s="148" t="str">
        <f>INDICATORS!F47</f>
        <v>Does the MPA have the basic infrastructure (office space, supplies, meeting facilities) needed to manage environmental levy revenues?</v>
      </c>
      <c r="L25" s="142" t="str">
        <f>INDICATORS!G47</f>
        <v>Managing the mechanism requires low capital capacity. It requires office space and supplies for administrative work and potentially hosting meetings.</v>
      </c>
      <c r="M25" s="142"/>
      <c r="N25" s="144">
        <f>IF(M25=INDICATORS!H47, 0, IF(M25=INDICATORS!I47, 25, IF(M25=INDICATORS!J47, 50, IF(M25=INDICATORS!K47, 75, 100))))</f>
        <v>100</v>
      </c>
      <c r="O25" s="107"/>
      <c r="P25" s="107"/>
    </row>
    <row r="26" spans="1:16" ht="69" thickBot="1">
      <c r="A26" s="185" t="str">
        <f>INDICATORS!C43</f>
        <v>Environmental Levies</v>
      </c>
      <c r="B26" s="174"/>
      <c r="C26" s="174"/>
      <c r="D26" s="175"/>
      <c r="E26" s="116"/>
      <c r="F26" s="149" t="str">
        <f>INDICATORS!F48</f>
        <v>Is there evidence of support from key stakeholders such as tourism operators, local governments, and the public for environmental levies?</v>
      </c>
      <c r="G26" s="145" t="str">
        <f>INDICATORS!G48</f>
        <v>This is a moderate requirement. Stakeholder backing can be essential for passing or implementing a levy, particularly when it is public-facing or politically sensitive.</v>
      </c>
      <c r="H26" s="145"/>
      <c r="I26" s="146">
        <f>IF(H26=INDICATORS!H48, 0, IF(H26=INDICATORS!I48, 25, IF(H26=INDICATORS!J48, 50, IF(H26=INDICATORS!K48, 75, 100))))</f>
        <v>100</v>
      </c>
      <c r="J26" s="116"/>
      <c r="K26" s="149" t="str">
        <f>INDICATORS!F49</f>
        <v>Is there a mechanism in place to ensure that funds generated from levies are earmarked for the MPA or conservation-related activities?</v>
      </c>
      <c r="L26" s="145" t="str">
        <f>INDICATORS!G49</f>
        <v>This is a highly important requirement. Legal or policy frameworks may need to allow ring-fencing of funds or targeted revenue flows.</v>
      </c>
      <c r="M26" s="145"/>
      <c r="N26" s="146">
        <f>IF(M26=INDICATORS!H49, 0, IF(M26=INDICATORS!I49, 25, IF(M26=INDICATORS!J49, 50, IF(M26=INDICATORS!K49, 75, 100))))</f>
        <v>100</v>
      </c>
      <c r="O26" s="107"/>
      <c r="P26" s="107"/>
    </row>
    <row r="27" spans="1:16" ht="102">
      <c r="A27" s="113" t="str">
        <f>INDICATORS!C51</f>
        <v>Subsidies and Tax Breaks</v>
      </c>
      <c r="B27" s="117" t="str">
        <f>INDICATORS!F51</f>
        <v>Are there government subsidies or tax incentives that could apply to economic activities within the MPA (e.g., tourism, blue carbon, restoration)?</v>
      </c>
      <c r="C27" s="118" t="str">
        <f>INDICATORS!G51</f>
        <v>This is a mandatory requirement. These mechanisms are typically aimed at private or sectoral actors, but MPAs can enable them through conservation-aligned zoning and sector engagement.</v>
      </c>
      <c r="D27" s="119"/>
      <c r="E27" s="116"/>
      <c r="F27" s="176" t="str">
        <f>INDICATORS!F52</f>
        <v>Can the MPA engage in processes to align or advocate for conservation incentives (e.g., via partnerships, participation in policy discussions, or conservation planning)?</v>
      </c>
      <c r="G27" s="177" t="str">
        <f>INDICATORS!G52</f>
        <v>This is a moderate requirement. It requires some engagement with stakeholders and policy discussions to align MPA objectives with incentive frameworks.</v>
      </c>
      <c r="H27" s="177"/>
      <c r="I27" s="178">
        <f>IF(H27=INDICATORS!H52, 0, IF(H27=INDICATORS!I52, 25, IF(H27=INDICATORS!J52, 50, IF(H27=INDICATORS!K52, 75, 100))))</f>
        <v>100</v>
      </c>
      <c r="J27" s="116"/>
      <c r="K27" s="176" t="str">
        <f>INDICATORS!F53</f>
        <v>Does the MPA have the capacity to monitor and verify compliance with environmental standards that would qualify stakeholders for subsidies or tax breaks?</v>
      </c>
      <c r="L27" s="177" t="str">
        <f>INDICATORS!G53</f>
        <v>Managing the mechanism requires moderate personnel capacity. It requires at least one staff member with the capacity to monitor compliance with environmental criteria and produce verification reports.</v>
      </c>
      <c r="M27" s="177"/>
      <c r="N27" s="178">
        <f>IF(M27=INDICATORS!H53, 0, IF(M27=INDICATORS!I53, 25, IF(M27=INDICATORS!J53, 50, IF(M27=INDICATORS!K53, 75, 100))))</f>
        <v>100</v>
      </c>
      <c r="O27" s="107"/>
      <c r="P27" s="107"/>
    </row>
    <row r="28" spans="1:16" ht="69" thickBot="1">
      <c r="A28" s="114" t="str">
        <f>INDICATORS!C51</f>
        <v>Subsidies and Tax Breaks</v>
      </c>
      <c r="B28" s="120"/>
      <c r="C28" s="106"/>
      <c r="D28" s="121"/>
      <c r="E28" s="116"/>
      <c r="F28" s="120"/>
      <c r="G28" s="106"/>
      <c r="H28" s="106"/>
      <c r="I28" s="121"/>
      <c r="J28" s="116"/>
      <c r="K28" s="122" t="str">
        <f>INDICATORS!F54</f>
        <v>Can the MPA provide support to local businesses or actors in understanding and applying for subsidies or tax breaks (e.g., through outreach or technical help)?</v>
      </c>
      <c r="L28" s="123" t="str">
        <f>INDICATORS!G54</f>
        <v>This is a low requirement. Requires basic outreach or coordination capacity to guide local actors in accessing or applying for incentives.</v>
      </c>
      <c r="M28" s="123"/>
      <c r="N28" s="124">
        <f>IF(M28=INDICATORS!H54, 0, IF(M28=INDICATORS!I54, 25, IF(M28=INDICATORS!J54, 50, IF(M28=INDICATORS!K54, 75, 100))))</f>
        <v>100</v>
      </c>
      <c r="O28" s="107"/>
      <c r="P28" s="107"/>
    </row>
    <row r="29" spans="1:16" ht="102">
      <c r="A29" s="125" t="str">
        <f>INDICATORS!C56</f>
        <v>Environmental Penalties and Fines</v>
      </c>
      <c r="B29" s="126" t="str">
        <f>INDICATORS!F57</f>
        <v>Is there enforceable illegal activity within or outside of the MPA that harms biodiversity within the MPA? Or has there been a recent preventable environmental disaster that directly harmed biodiversity within the MPA?</v>
      </c>
      <c r="C29" s="127" t="str">
        <f>INDICATORS!G57</f>
        <v>This is a mandatory requirement. This determines eligibility for damage-related lawsuits and compensation schemes, or for implementing recurring and administrative fines.</v>
      </c>
      <c r="D29" s="128"/>
      <c r="E29" s="116"/>
      <c r="F29" s="147" t="str">
        <f>INDICATORS!F58</f>
        <v>Does the MPA have sufficient capacity to pursue lawsuits, including environmental damage assessment, legal support, and stakeholder coordination?</v>
      </c>
      <c r="G29" s="143" t="str">
        <f>INDICATORS!G58</f>
        <v>This is a very high requirement. It requires legal support, scientific assessments, and coordination with government actors.</v>
      </c>
      <c r="H29" s="143"/>
      <c r="I29" s="152">
        <f>IF(H29=INDICATORS!H58, 0, IF(H29=INDICATORS!I58, 25, IF(H29=INDICATORS!J58, 50, IF(H29=INDICATORS!K58, 75, 100))))</f>
        <v>100</v>
      </c>
      <c r="J29" s="116"/>
      <c r="K29" s="147" t="str">
        <f>INDICATORS!F60</f>
        <v>Does the MPA have personnel to manage enforcement, oversee compliance, administer funds, and liaise with stakeholders?</v>
      </c>
      <c r="L29" s="143" t="str">
        <f>INDICATORS!G60</f>
        <v>Managing the mechanism requires moderate personnel capacity. It requires dedicated enforcement, accounting, and communication staff, especially for recurring fines.</v>
      </c>
      <c r="M29" s="143"/>
      <c r="N29" s="152">
        <f>IF(M29=INDICATORS!H60, 0, IF(M29=INDICATORS!I60, 25, IF(M29=INDICATORS!J60, 50, IF(M29=INDICATORS!K60, 75, 100))))</f>
        <v>100</v>
      </c>
      <c r="O29" s="107"/>
      <c r="P29" s="107"/>
    </row>
    <row r="30" spans="1:16" ht="84.95">
      <c r="A30" s="172" t="str">
        <f>INDICATORS!C56</f>
        <v>Environmental Penalties and Fines</v>
      </c>
      <c r="B30" s="179" t="str">
        <f>INDICATORS!F56</f>
        <v>Does the MPA or its managing institution have the legal authority to issue or trigger fines or lawsuits for environmental harm?</v>
      </c>
      <c r="C30" s="180" t="str">
        <f>INDICATORS!G56</f>
        <v>This is a mandatory requirement. Legal standing is required to initiate lawsuits or enforce fines, or to partner with agencies that can.</v>
      </c>
      <c r="D30" s="181"/>
      <c r="E30" s="116"/>
      <c r="F30" s="203" t="str">
        <f>INDICATORS!F59</f>
        <v>Does the MPA have capacity to implement recurring penalties, including legal and ecological assessments and determining fine levels?</v>
      </c>
      <c r="G30" s="204" t="str">
        <f>INDICATORS!G59</f>
        <v>This is a highly important requirement. It requires planning, legal basis, ecological impact evaluation, and governmental coordination.</v>
      </c>
      <c r="H30" s="204"/>
      <c r="I30" s="205">
        <f>IF(H30=INDICATORS!H59, 0, IF(H30=INDICATORS!I59, 25, IF(H30=INDICATORS!J59, 50, IF(H30=INDICATORS!K59, 75, 100))))</f>
        <v>100</v>
      </c>
      <c r="J30" s="116"/>
      <c r="K30" s="149" t="str">
        <f>INDICATORS!F61</f>
        <v>Does the MPA have the physical infrastructure required for fine management, such as office space and equipment for surveillance?</v>
      </c>
      <c r="L30" s="145" t="str">
        <f>INDICATORS!G61</f>
        <v>Managing the mechanism requires moderate capital capacity. At minimum, it requires equipment for monitoring and surveillance, plus administrative tools.</v>
      </c>
      <c r="M30" s="145"/>
      <c r="N30" s="146">
        <f>IF(M30=INDICATORS!H61, 0, IF(M30=INDICATORS!I61, 25, IF(M30=INDICATORS!J61, 50, IF(M30=INDICATORS!K61, 75, 100))))</f>
        <v>100</v>
      </c>
      <c r="O30" s="107"/>
      <c r="P30" s="107"/>
    </row>
    <row r="31" spans="1:16" ht="102">
      <c r="A31" s="153" t="str">
        <f>INDICATORS!C63</f>
        <v>EU-Funded Projects</v>
      </c>
      <c r="B31" s="117" t="str">
        <f>INDICATORS!F63</f>
        <v>Is the MPA or its managing organization legally and administratively eligible to apply for EU grants (e.g., Horizon Europe)?</v>
      </c>
      <c r="C31" s="118" t="str">
        <f>INDICATORS!G63</f>
        <v>This is a mandatory requirement. Must be a legal entity registered in an EU member or associated state, capable of signing EU contracts.</v>
      </c>
      <c r="D31" s="119"/>
      <c r="E31" s="116"/>
      <c r="F31" s="117" t="str">
        <f>INDICATORS!F66</f>
        <v>Does the MPA have experienced personnel (e.g., grant writers or project managers) to prepare and manage EU projects?</v>
      </c>
      <c r="G31" s="118" t="str">
        <f>INDICATORS!G66</f>
        <v>Establishing the mechanism requires moderate personnel capacity. It depends on the role the MPA has within the project. If the MPA has a large role, EU projects require complex proposals, strong English skills, and administrative capacity.</v>
      </c>
      <c r="H31" s="118"/>
      <c r="I31" s="119">
        <f>IF(H31=INDICATORS!H66, 0, IF(H31=INDICATORS!I66, 25, IF(H31=INDICATORS!J66, 50, IF(H31=INDICATORS!K66, 75, 100))))</f>
        <v>100</v>
      </c>
      <c r="J31" s="116"/>
      <c r="K31" s="176" t="str">
        <f>INDICATORS!F69</f>
        <v>Does the MPA have staff for reporting, coordination, partner management, and financial compliance?</v>
      </c>
      <c r="L31" s="177" t="str">
        <f>INDICATORS!G69</f>
        <v>Managing the mechanism requires high personnel capacity. It depending on the role the MPA has within the project. If the MPA has a large role, EU projects require regular financial reports, deliverables, and coordination.</v>
      </c>
      <c r="M31" s="177"/>
      <c r="N31" s="178">
        <f>IF(M31=INDICATORS!H69, 0, IF(M31=INDICATORS!I69, 25, IF(M31=INDICATORS!J69, 50, IF(M31=INDICATORS!K69, 75, 100))))</f>
        <v>100</v>
      </c>
      <c r="O31" s="107"/>
      <c r="P31" s="107"/>
    </row>
    <row r="32" spans="1:16" ht="68.099999999999994">
      <c r="A32" s="114" t="str">
        <f>INDICATORS!C63</f>
        <v>EU-Funded Projects</v>
      </c>
      <c r="B32" s="485"/>
      <c r="C32" s="486"/>
      <c r="D32" s="487"/>
      <c r="E32" s="116"/>
      <c r="F32" s="135" t="str">
        <f>INDICATORS!F67</f>
        <v>Have EU-funded grants been used in this country for MPAs or marine conservation?</v>
      </c>
      <c r="G32" s="136" t="str">
        <f>INDICATORS!G67</f>
        <v>This is a moderate requirement, but it demonstrates government readiness and precedent.</v>
      </c>
      <c r="H32" s="136"/>
      <c r="I32" s="137">
        <f>IF(H32=INDICATORS!H67, 0, IF(H32=INDICATORS!I67, 25, IF(H32=INDICATORS!J67, 50, IF(H32=INDICATORS!K67, 75, 100))))</f>
        <v>100</v>
      </c>
      <c r="J32" s="116"/>
      <c r="K32" s="135" t="str">
        <f>INDICATORS!F70</f>
        <v>Does the MPA have the infrastructure to manage EU project demands (e.g., office, IT systems)?</v>
      </c>
      <c r="L32" s="136" t="str">
        <f>INDICATORS!G70</f>
        <v>Managing the mechanism requires moderate capacity. It requires systems for secure data, tracking, and coordination.</v>
      </c>
      <c r="M32" s="136"/>
      <c r="N32" s="137">
        <f>IF(M32=INDICATORS!H70, 0, IF(M32=INDICATORS!I70, 25, IF(M32=INDICATORS!J70, 50, IF(M32=INDICATORS!K70, 75, 100))))</f>
        <v>100</v>
      </c>
      <c r="O32" s="107"/>
      <c r="P32" s="107"/>
    </row>
    <row r="33" spans="1:16" ht="77.099999999999994" customHeight="1">
      <c r="A33" s="114"/>
      <c r="B33" s="488"/>
      <c r="C33" s="489"/>
      <c r="D33" s="490"/>
      <c r="E33" s="116"/>
      <c r="F33" s="135" t="str">
        <f>INDICATORS!F64</f>
        <v>Has the MPA or its lead organization previously participated in EU-funded or other international projects?</v>
      </c>
      <c r="G33" s="136" t="str">
        <f>INDICATORS!G64</f>
        <v>This is a moderate requirement. Experience is not required but strongly recommended to improve success chances. At least organizations involved in the core team of the consortium should have experience with EU projects.</v>
      </c>
      <c r="H33" s="136"/>
      <c r="I33" s="137">
        <f>IF(H33=INDICATORS!H64, 0, IF(H33=INDICATORS!I64, 25, IF(H33=INDICATORS!J64, 50, IF(H33=INDICATORS!K64, 75, 100))))</f>
        <v>100</v>
      </c>
      <c r="J33" s="116"/>
      <c r="K33" s="120"/>
      <c r="L33" s="106"/>
      <c r="M33" s="106"/>
      <c r="N33" s="121"/>
      <c r="O33" s="107"/>
      <c r="P33" s="107"/>
    </row>
    <row r="34" spans="1:16" ht="63.95" customHeight="1">
      <c r="A34" s="114"/>
      <c r="B34" s="488"/>
      <c r="C34" s="489"/>
      <c r="D34" s="490"/>
      <c r="E34" s="116"/>
      <c r="F34" s="135" t="str">
        <f>INDICATORS!F65</f>
        <v>Is the MPA part of a network, partnership, or has potential collaborators who regularly engage in EU projects?</v>
      </c>
      <c r="G34" s="136" t="str">
        <f>INDICATORS!G65</f>
        <v>This is a moderate requirement. Participation in EU consortia is often a requirement for collaborative calls (especially in Horizon Europe).</v>
      </c>
      <c r="H34" s="136"/>
      <c r="I34" s="137">
        <f>IF(H34=INDICATORS!H65, 0, IF(H34=INDICATORS!I65, 25, IF(H34=INDICATORS!J65, 50, IF(H34=INDICATORS!K65, 75, 100))))</f>
        <v>100</v>
      </c>
      <c r="J34" s="116"/>
      <c r="K34" s="120"/>
      <c r="L34" s="106"/>
      <c r="M34" s="106"/>
      <c r="N34" s="121"/>
      <c r="O34" s="107"/>
      <c r="P34" s="107"/>
    </row>
    <row r="35" spans="1:16" ht="51.95" thickBot="1">
      <c r="A35" s="138" t="str">
        <f>INDICATORS!C63</f>
        <v>EU-Funded Projects</v>
      </c>
      <c r="B35" s="491"/>
      <c r="C35" s="492"/>
      <c r="D35" s="493"/>
      <c r="E35" s="116"/>
      <c r="F35" s="356" t="str">
        <f>INDICATORS!F68</f>
        <v>Is the MPA team familiar with the EU Green Deal, Mission Ocean, the Blue Economy Strategy, etc.?</v>
      </c>
      <c r="G35" s="357" t="str">
        <f>INDICATORS!G68</f>
        <v>This is a moderate requirement. Alignment with these increases scoring during evaluation.</v>
      </c>
      <c r="H35" s="357"/>
      <c r="I35" s="358">
        <f>IF(H35=INDICATORS!H68, 0, IF(H35=INDICATORS!I68, 25, IF(H35=INDICATORS!J68, 50, IF(H35=INDICATORS!K68, 75, 100))))</f>
        <v>100</v>
      </c>
      <c r="J35" s="116"/>
      <c r="K35" s="120"/>
      <c r="L35" s="106"/>
      <c r="M35" s="106"/>
      <c r="N35" s="121"/>
      <c r="O35" s="107"/>
      <c r="P35" s="107"/>
    </row>
    <row r="36" spans="1:16" ht="68.099999999999994">
      <c r="A36" s="183" t="str">
        <f>INDICATORS!C72</f>
        <v>Foreign Conservation Finance</v>
      </c>
      <c r="B36" s="126" t="str">
        <f>INDICATORS!F72</f>
        <v>Is the MPA or managing organization legally eligible to receive and manage international conservation funds?</v>
      </c>
      <c r="C36" s="127" t="str">
        <f>INDICATORS!G72</f>
        <v>This is a mandatory requirement. The MPA must have a legal or institutional status that allows it to contract or partner with foreign governments or organizations.</v>
      </c>
      <c r="D36" s="128"/>
      <c r="E36" s="116"/>
      <c r="F36" s="206" t="str">
        <f>INDICATORS!F73</f>
        <v>Do the MPA's conservation goals align with donor priorities such as biodiversity, climate resilience, or sustainable fisheries?</v>
      </c>
      <c r="G36" s="207" t="str">
        <f>INDICATORS!G73</f>
        <v>This is a highly important requirement. Foreign finance programs require alignment with the stated strategic objectives of the donor.</v>
      </c>
      <c r="H36" s="207"/>
      <c r="I36" s="208">
        <f>IF(H36=INDICATORS!H73, 0, IF(H36=INDICATORS!I73, 25, IF(H36=INDICATORS!J73, 50, IF(H36=INDICATORS!K73, 75, 100))))</f>
        <v>100</v>
      </c>
      <c r="J36" s="116"/>
      <c r="K36" s="147" t="str">
        <f>INDICATORS!F74</f>
        <v>Does the MPA have the ability to engage with foreign partners, including government agencies, NGOs, or technical consultants?</v>
      </c>
      <c r="L36" s="143" t="str">
        <f>INDICATORS!G74</f>
        <v>This is a moderate requirement. Effective collaboration is often a prerequisite for accessing and implementing foreign-funded projects.</v>
      </c>
      <c r="M36" s="143"/>
      <c r="N36" s="152">
        <f>IF(M36=INDICATORS!H74, 0, IF(M36=INDICATORS!I74, 25, IF(M36=INDICATORS!J74, 50, IF(M36=INDICATORS!K74, 75, 100))))</f>
        <v>100</v>
      </c>
      <c r="O36" s="107"/>
      <c r="P36" s="107"/>
    </row>
    <row r="37" spans="1:16" ht="69" thickBot="1">
      <c r="A37" s="185" t="str">
        <f>INDICATORS!C72</f>
        <v>Foreign Conservation Finance</v>
      </c>
      <c r="B37" s="173"/>
      <c r="C37" s="174"/>
      <c r="D37" s="175"/>
      <c r="E37" s="116"/>
      <c r="F37" s="149" t="str">
        <f>INDICATORS!F76</f>
        <v>Has the MPA previously participated in international cooperation or foreign aid projects?</v>
      </c>
      <c r="G37" s="145" t="str">
        <f>INDICATORS!G76</f>
        <v>This is a moderate requirement. Demonstrated past experience improves credibility and implementation feasibility.</v>
      </c>
      <c r="H37" s="145"/>
      <c r="I37" s="146">
        <f>IF(H37=INDICATORS!H76, 0, IF(H37=INDICATORS!I76, 25, IF(H37=INDICATORS!J76, 50, IF(H37=INDICATORS!K76, 75, 100))))</f>
        <v>100</v>
      </c>
      <c r="J37" s="116"/>
      <c r="K37" s="149" t="str">
        <f>INDICATORS!F75</f>
        <v>Can the MPA provide transparent financial and impact reporting in line with foreign donor standards?</v>
      </c>
      <c r="L37" s="145" t="str">
        <f>INDICATORS!G75</f>
        <v>This is a highly important requirement. Most foreign donors require clear, auditable reporting processes and results-based frameworks.</v>
      </c>
      <c r="M37" s="145"/>
      <c r="N37" s="146">
        <f>IF(M37=INDICATORS!H75, 0, IF(M37=INDICATORS!I75, 25, IF(M37=INDICATORS!J75, 50, IF(M37=INDICATORS!K75, 75, 100))))</f>
        <v>100</v>
      </c>
      <c r="O37" s="107"/>
      <c r="P37" s="107"/>
    </row>
    <row r="38" spans="1:16" ht="135.94999999999999">
      <c r="A38" s="113" t="str">
        <f>INDICATORS!C78</f>
        <v>Payments for Ecosystem Services (PES)</v>
      </c>
      <c r="B38" s="117" t="str">
        <f>INDICATORS!F78</f>
        <v>Is it clear that industries or users positively benefit from the ecosystems and that the provided  ecosystem services are sustainable within the MPA? Preferably, this should be supported by scientific evidence, including economic studies.</v>
      </c>
      <c r="C38" s="118" t="str">
        <f>INDICATORS!G78</f>
        <v>This is a mandatory requirement. Applying this mechanism requires the precondition that a market can exist; i.e., there is a supply of ecosystem services and payers for PES from the demand side exist. Sustainability of the ecosystem service supply can be one of the ecological indicators reflecting the health of ecosystems and be ensuring that the supply side of the market will not disappear in a short term.</v>
      </c>
      <c r="D38" s="119"/>
      <c r="E38" s="116"/>
      <c r="F38" s="176" t="str">
        <f>INDICATORS!F79</f>
        <v>Does the MPA currently (or potentially in the future) have the necessary staff capacity to manage the implementation of the financing mechanism?</v>
      </c>
      <c r="G38" s="177" t="str">
        <f>INDICATORS!G79</f>
        <v>Establishing the mechanism requires high personnel capacity, as the mechanism needs personnel who have knowledge in establishing the payment system and identifying the market (potential payers). Establishing and maintaining a PES program requires significant upfront investment in technical expertise and infrastructure.</v>
      </c>
      <c r="H38" s="177"/>
      <c r="I38" s="178">
        <f>IF(H38=INDICATORS!H79, 0, IF(H38=INDICATORS!I79, 25, IF(H38=INDICATORS!J79, 50, IF(H38=INDICATORS!K79, 75, 100))))</f>
        <v>100</v>
      </c>
      <c r="J38" s="116"/>
      <c r="K38" s="176" t="str">
        <f>INDICATORS!F82</f>
        <v>Does the MPA have sufficient personnel and community engagement for key tasks, including establishing and maintaining the payment system, collaborating with payment sectors, and maintaining ecosystem and its services?</v>
      </c>
      <c r="L38" s="177" t="str">
        <f>INDICATORS!G82</f>
        <v>The management of the mechanism requires a high level of personnel or community engagement to cover activities ranging from restoration efforts to marketing.</v>
      </c>
      <c r="M38" s="177"/>
      <c r="N38" s="178">
        <f>IF(M38=INDICATORS!H82, 0, IF(M38=INDICATORS!I82, 25, IF(M38=INDICATORS!J82, 50, IF(M38=INDICATORS!K82, 75, 100))))</f>
        <v>100</v>
      </c>
      <c r="O38" s="107"/>
      <c r="P38" s="107"/>
    </row>
    <row r="39" spans="1:16" ht="102">
      <c r="A39" s="114" t="str">
        <f>INDICATORS!C78</f>
        <v>Payments for Ecosystem Services (PES)</v>
      </c>
      <c r="B39" s="120"/>
      <c r="C39" s="106"/>
      <c r="D39" s="121"/>
      <c r="E39" s="116"/>
      <c r="F39" s="135" t="str">
        <f>INDICATORS!F80</f>
        <v>Has this mechanism been implemented elsewhere in the country for supporting environmental protection?</v>
      </c>
      <c r="G39" s="136" t="str">
        <f>INDICATORS!G80</f>
        <v>The importance of this requirement is low, but an existing PES program or market would make implementation easier by extending the scope of the current program or building on established experience.</v>
      </c>
      <c r="H39" s="136"/>
      <c r="I39" s="137">
        <f>IF(H39=INDICATORS!H80, 0, IF(H39=INDICATORS!I80, 25, IF(H39=INDICATORS!J80, 50, IF(H39=INDICATORS!K80, 75, 100))))</f>
        <v>100</v>
      </c>
      <c r="J39" s="116"/>
      <c r="K39" s="135" t="str">
        <f>INDICATORS!F83</f>
        <v>Does the MPA have enough capital and facilities to implement the mechanism?</v>
      </c>
      <c r="L39" s="136" t="str">
        <f>INDICATORS!G83</f>
        <v>The capital requirement for managing the mechanism is high, as establishing and maintaining a PES program demands significant upfront investment in technical expertise and infrastructure.</v>
      </c>
      <c r="M39" s="136"/>
      <c r="N39" s="137">
        <f>IF(M39=INDICATORS!H83, 0, IF(M39=INDICATORS!I83, 25, IF(M39=INDICATORS!J83, 50, IF(M39=INDICATORS!K83, 75, 100))))</f>
        <v>100</v>
      </c>
      <c r="O39" s="107"/>
      <c r="P39" s="107"/>
    </row>
    <row r="40" spans="1:16" ht="69" thickBot="1">
      <c r="A40" s="114" t="str">
        <f>INDICATORS!C78</f>
        <v>Payments for Ecosystem Services (PES)</v>
      </c>
      <c r="B40" s="120"/>
      <c r="C40" s="106"/>
      <c r="D40" s="121"/>
      <c r="E40" s="116"/>
      <c r="F40" s="122" t="str">
        <f>INDICATORS!F81</f>
        <v>Are the users and industries large or wealthy enough to easily afford PES?</v>
      </c>
      <c r="G40" s="123" t="str">
        <f>INDICATORS!G81</f>
        <v>This is a highly important requirement, as it influences the likelihood of success in establishing the market and determines the potential size of the PES market.</v>
      </c>
      <c r="H40" s="123"/>
      <c r="I40" s="124">
        <f>IF(H40=INDICATORS!H81, 0, IF(H40=INDICATORS!I81, 25, IF(H40=INDICATORS!J81, 50, IF(H40=INDICATORS!K81, 75, 100))))</f>
        <v>100</v>
      </c>
      <c r="J40" s="116"/>
      <c r="K40" s="120"/>
      <c r="L40" s="106"/>
      <c r="M40" s="106"/>
      <c r="N40" s="121"/>
      <c r="O40" s="107"/>
      <c r="P40" s="107"/>
    </row>
    <row r="41" spans="1:16" ht="135.94999999999999">
      <c r="A41" s="125" t="str">
        <f>INDICATORS!C85</f>
        <v>Blue Carbon Credits</v>
      </c>
      <c r="B41" s="126" t="str">
        <f>INDICATORS!F85</f>
        <v>Does the MPA contain, or have the potential to restore, one or more of the following ecosystems: mangrove forests, seagrass beds, or coastal wetlands/marshes?</v>
      </c>
      <c r="C41" s="127" t="str">
        <f>INDICATORS!G85</f>
        <v>This is a mandatory requirement. The MPA must have the potential and capability to restore ecosystems that have been scientifically identified as carbon sinks in order to apply this mechanism.</v>
      </c>
      <c r="D41" s="128"/>
      <c r="E41" s="116"/>
      <c r="F41" s="126" t="str">
        <f>INDICATORS!F86</f>
        <v>Do the MPA or its collaborating partners have the capacity (knowledge and expertise) to conduct background research and planning for the tool, including scientific research to estimate carbon sink capacity and perform carbon accounting for the MPA?</v>
      </c>
      <c r="G41" s="127" t="str">
        <f>INDICATORS!G86</f>
        <v>Establishing the mechanism requires high personnel capacity. This ensures that restoration activities funded through this source have the desired effect of restoring the target ecosystem and enhancing blue carbon status.</v>
      </c>
      <c r="H41" s="127"/>
      <c r="I41" s="128">
        <f>IF(H41=INDICATORS!H86, 0, IF(H41=INDICATORS!I86, 25, IF(H41=INDICATORS!J86, 50, IF(H41=INDICATORS!K86, 75, 100))))</f>
        <v>100</v>
      </c>
      <c r="J41" s="116"/>
      <c r="K41" s="126" t="str">
        <f>INDICATORS!F89</f>
        <v>Does the MPA have sufficient personnel for key tasks, including overseeing sales and managing income, scientists to monitor sequestration performance and manage restoration, managing stakeholder relations in programs involving community volunteers, and marketing offsets to potential buyers?</v>
      </c>
      <c r="L41" s="127" t="str">
        <f>INDICATORS!G89</f>
        <v>The management of the mechanism requires high personnel capacity to handle activities ranging from restoration efforts to marketing.</v>
      </c>
      <c r="M41" s="127"/>
      <c r="N41" s="128">
        <f>IF(M41=INDICATORS!H89, 0, IF(M41=INDICATORS!I89, 25, IF(M41=INDICATORS!J89, 50, IF(M41=INDICATORS!K89, 75, 100))))</f>
        <v>100</v>
      </c>
      <c r="O41" s="107"/>
      <c r="P41" s="107"/>
    </row>
    <row r="42" spans="1:16" ht="186.95">
      <c r="A42" s="129" t="str">
        <f>INDICATORS!C85</f>
        <v>Blue Carbon Credits</v>
      </c>
      <c r="B42" s="130"/>
      <c r="C42" s="116"/>
      <c r="D42" s="131"/>
      <c r="E42" s="116"/>
      <c r="F42" s="132" t="str">
        <f>INDICATORS!F87</f>
        <v>Does the MPA have community engagement to assist with and/or cooperate in protection and restoration efforts?</v>
      </c>
      <c r="G42" s="133" t="str">
        <f>INDICATORS!G87</f>
        <v>This is a moderate requirement for implementing this mechanism, as it depends on how the MPA carries out restoration measures.</v>
      </c>
      <c r="H42" s="133"/>
      <c r="I42" s="134">
        <f>IF(H42=INDICATORS!H87, 0, IF(H42=INDICATORS!I87, 25, IF(H42=INDICATORS!J87, 50, IF(H42=INDICATORS!K87, 75, 100))))</f>
        <v>100</v>
      </c>
      <c r="J42" s="116"/>
      <c r="K42" s="132" t="str">
        <f>INDICATORS!F90</f>
        <v>Does the MPA have enough capital and facilities to implement the mechanism?</v>
      </c>
      <c r="L42" s="133" t="str">
        <f>INDICATORS!G90</f>
        <v>The capital requirement for managing the mechanism is moderate. The needed facilities include offices for administrative work and equipment for monitoring of mechanism performance and carbon sequestration. It may require an online platform for marketing offsets and managing online sales. Robust monitoring, reporting, and verification systems can be costly and complex.</v>
      </c>
      <c r="M42" s="133"/>
      <c r="N42" s="134">
        <f>IF(M42=INDICATORS!H90, 0, IF(M42=INDICATORS!I90, 25, IF(M42=INDICATORS!J90, 50, IF(M42=INDICATORS!K90, 75, 100))))</f>
        <v>100</v>
      </c>
      <c r="O42" s="107"/>
      <c r="P42" s="107"/>
    </row>
    <row r="43" spans="1:16" ht="102.95" thickBot="1">
      <c r="A43" s="172" t="str">
        <f>INDICATORS!C85</f>
        <v>Blue Carbon Credits</v>
      </c>
      <c r="B43" s="173"/>
      <c r="C43" s="174"/>
      <c r="D43" s="175"/>
      <c r="E43" s="116"/>
      <c r="F43" s="179" t="str">
        <f>INDICATORS!F88</f>
        <v>Has this mechanism been implemented elsewhere in the country for supporting environmental protection?</v>
      </c>
      <c r="G43" s="180" t="str">
        <f>INDICATORS!G88</f>
        <v>This is a moderate requirement for implementing this mechanism, but the existing carbon credit program/market will make the implementation of the instrument easier by just extending the scope from the existing program/market.</v>
      </c>
      <c r="H43" s="180"/>
      <c r="I43" s="181">
        <f>IF(H43=INDICATORS!H88, 0, IF(H43=INDICATORS!I88, 25, IF(H43=INDICATORS!J88, 50, IF(H43=INDICATORS!K88, 75, 100))))</f>
        <v>100</v>
      </c>
      <c r="J43" s="116"/>
      <c r="K43" s="173"/>
      <c r="L43" s="174"/>
      <c r="M43" s="174"/>
      <c r="N43" s="175"/>
      <c r="O43" s="107"/>
      <c r="P43" s="107"/>
    </row>
    <row r="44" spans="1:16" ht="119.1">
      <c r="A44" s="113" t="str">
        <f>INDICATORS!C94</f>
        <v>Blue Bonds</v>
      </c>
      <c r="B44" s="117" t="str">
        <f>INDICATORS!F94</f>
        <v>Do the MPA or MPA networks have links to blue economy sectors, and are the bond issuers capable of following the International Capital Market Association (ICMA) Principles for Green and Sustainability-linked Bonds?</v>
      </c>
      <c r="C44" s="118" t="str">
        <f>INDICATORS!G94</f>
        <v>This is a highly important requirement to ensure that the established blue bonds meet the standards for green and sustainability-linked bonds (blue bonds can be considered as a type of  green and sustainability-linked bonds. Bond issuers can be private entities (corporations or specific projects from an MPA or MPA network) or public entities (sovereign or municipal authorities).</v>
      </c>
      <c r="D44" s="119"/>
      <c r="E44" s="116"/>
      <c r="F44" s="176" t="str">
        <f>INDICATORS!F95</f>
        <v>Does the MPA have experienced personnel for financial underwriting, negotiating deal terms, outlining financial management structure, lobbying public and government support, and development of management plan that clearly outlines how funds will be used?</v>
      </c>
      <c r="G44" s="177" t="str">
        <f>INDICATORS!G95</f>
        <v>Establishing the mechanism requires very high personnel capacity. Financial expertise is needed to implement this mechanism.</v>
      </c>
      <c r="H44" s="177"/>
      <c r="I44" s="178">
        <f>IF(H44=INDICATORS!H95, 0, IF(H44=INDICATORS!I95, 25, IF(H44=INDICATORS!J95, 50, IF(H44=INDICATORS!K95, 75, 100))))</f>
        <v>100</v>
      </c>
      <c r="J44" s="116"/>
      <c r="K44" s="117" t="str">
        <f>INDICATORS!F100</f>
        <v>Does the MPA have sufficient personnel for key tasks, including managing funds and ensuring compliance with deal terms?</v>
      </c>
      <c r="L44" s="118" t="str">
        <f>INDICATORS!G100</f>
        <v>The management of the mechanism requires moderate personnel capacity, including staff who can manage funds and ensure compliance with deal terms, including high-quality accounting.</v>
      </c>
      <c r="M44" s="118"/>
      <c r="N44" s="119">
        <f>IF(M44=INDICATORS!H100, 0, IF(M44=INDICATORS!I100, 25, IF(M44=INDICATORS!J100, 50, IF(M44=INDICATORS!K100, 75, 100))))</f>
        <v>100</v>
      </c>
      <c r="O44" s="107"/>
      <c r="P44" s="107"/>
    </row>
    <row r="45" spans="1:16" ht="102">
      <c r="A45" s="114" t="str">
        <f>INDICATORS!C94</f>
        <v>Blue Bonds</v>
      </c>
      <c r="B45" s="120"/>
      <c r="C45" s="106"/>
      <c r="D45" s="121"/>
      <c r="E45" s="116"/>
      <c r="F45" s="135" t="str">
        <f>INDICATORS!F96</f>
        <v>Has this mechanism been implemented elsewhere in the country for supporting environmental protection?</v>
      </c>
      <c r="G45" s="136" t="str">
        <f>INDICATORS!G96</f>
        <v>This is a moderate requirement for implementing this mechanism, but the existing green or sustainable bonds will make the implementation of the blue bond easier by just extending the scope from the existing ones or based on their experiences.</v>
      </c>
      <c r="H45" s="136"/>
      <c r="I45" s="137">
        <f>IF(H45=INDICATORS!H96, 0, IF(H45=INDICATORS!I96, 25, IF(H45=INDICATORS!J96, 50, IF(H45=INDICATORS!K96, 75, 100))))</f>
        <v>100</v>
      </c>
      <c r="J45" s="116"/>
      <c r="K45" s="135" t="str">
        <f>INDICATORS!F101</f>
        <v>Does MPA have enough capital and facilities to implement the mechanism?</v>
      </c>
      <c r="L45" s="136" t="str">
        <f>INDICATORS!G101</f>
        <v>The capital requirement for managing the mechanism is low.  The required facilities include office space, administrative supplies, and potentially meeting spaces.</v>
      </c>
      <c r="M45" s="136"/>
      <c r="N45" s="137">
        <f>IF(M45=INDICATORS!H101, 0, IF(M45=INDICATORS!I101, 25, IF(M45=INDICATORS!J101, 50, IF(M45=INDICATORS!K101, 75, 100))))</f>
        <v>100</v>
      </c>
      <c r="O45" s="107"/>
      <c r="P45" s="107"/>
    </row>
    <row r="46" spans="1:16" ht="51.95" thickBot="1">
      <c r="A46" s="114" t="str">
        <f>INDICATORS!C94</f>
        <v>Blue Bonds</v>
      </c>
      <c r="B46" s="120"/>
      <c r="C46" s="106"/>
      <c r="D46" s="121"/>
      <c r="E46" s="116"/>
      <c r="F46" s="122" t="str">
        <f>INDICATORS!F98</f>
        <v>Does the country have a strong sovereign credit rating from a major credit rating agency?</v>
      </c>
      <c r="G46" s="123" t="str">
        <f>INDICATORS!G98</f>
        <v>This is a low requirement, but it supports the credibility to apply the tool.</v>
      </c>
      <c r="H46" s="123"/>
      <c r="I46" s="124">
        <f>IF(H46=INDICATORS!H98, 0, IF(H46=INDICATORS!I98, 25, IF(H46=INDICATORS!J98, 50, IF(H46=INDICATORS!K98, 75, 100))))</f>
        <v>100</v>
      </c>
      <c r="J46" s="116"/>
      <c r="K46" s="120"/>
      <c r="L46" s="106"/>
      <c r="M46" s="106"/>
      <c r="N46" s="121"/>
      <c r="O46" s="107"/>
      <c r="P46" s="107"/>
    </row>
    <row r="47" spans="1:16" ht="170.1">
      <c r="A47" s="125" t="str">
        <f>INDICATORS!C103</f>
        <v>Habitat Banking</v>
      </c>
      <c r="B47" s="126" t="str">
        <f>INDICATORS!F103</f>
        <v>Are the ecosystems within the MPA or in the surrounding region threatened or pressured by at least one sector or project activity, such as (but not limited to) energy, mining, or infrastructure?</v>
      </c>
      <c r="C47" s="127" t="str">
        <f>INDICATORS!G103</f>
        <v>This is a mandatory requirement. These relationships ensure that the mechanism can be established.</v>
      </c>
      <c r="D47" s="128"/>
      <c r="E47" s="116"/>
      <c r="F47" s="126" t="str">
        <f>INDICATORS!F104</f>
        <v>Is there a national or sub-national biodiversity offset policy or regulation in place where the MPA is located?</v>
      </c>
      <c r="G47" s="127" t="str">
        <f>INDICATORS!G104</f>
        <v>This is a highly important requirement. In the case of regulatory or obligatory programs, this requirement is considered particularly important because it creates demand for biodiversity offsets. However, it is not mandatory, as the mechanism can also arise from voluntary corporate policies.</v>
      </c>
      <c r="H47" s="127"/>
      <c r="I47" s="128">
        <f>IF(H47=INDICATORS!H104, 0, IF(H47=INDICATORS!I104, 25, IF(H47=INDICATORS!J104, 50, IF(H47=INDICATORS!K104, 75, 100))))</f>
        <v>100</v>
      </c>
      <c r="J47" s="116"/>
      <c r="K47" s="126" t="str">
        <f>INDICATORS!F107</f>
        <v>Does the MPA have sufficient personnel for key tasks, including accounting, communication, and monitoring?</v>
      </c>
      <c r="L47" s="127" t="str">
        <f>INDICATORS!G107</f>
        <v>The management of the mechanism requires moderate personnel capacity, including accounting staff to oversee income and outreach, and communication staff to manage relationships with relevant stakeholders. Capacity for scientific monitoring may be required if not provided by the ‘polluter’ or supplier of biodiversity offsets.</v>
      </c>
      <c r="M47" s="127"/>
      <c r="N47" s="128">
        <f>IF(M47=INDICATORS!H107, 0, IF(M47=INDICATORS!I107, 25, IF(M47=INDICATORS!J107, 50, IF(M47=INDICATORS!K107, 75, 100))))</f>
        <v>100</v>
      </c>
      <c r="O47" s="107"/>
      <c r="P47" s="107"/>
    </row>
    <row r="48" spans="1:16" ht="153">
      <c r="A48" s="129" t="str">
        <f>INDICATORS!C103</f>
        <v>Habitat Banking</v>
      </c>
      <c r="B48" s="130"/>
      <c r="C48" s="116"/>
      <c r="D48" s="131"/>
      <c r="E48" s="116"/>
      <c r="F48" s="132" t="str">
        <f>INDICATORS!F105</f>
        <v>Do the MPA or its collaborating partners have the capacity (knowledge and expertise) for background research, planning, collaboration, and outreach?</v>
      </c>
      <c r="G48" s="133" t="str">
        <f>INDICATORS!G105</f>
        <v>Establishing the mechanism requires considerable capacity for background research and planning, including the potential development of an impact assessment for the focal industry or activity. It may also require capacity for collaboration and outreach with actors such as government agencies, the private sector, NGOs, and local stakeholders.</v>
      </c>
      <c r="H48" s="133"/>
      <c r="I48" s="134">
        <f>IF(H48=INDICATORS!H105, 0, IF(H48=INDICATORS!I105, 25, IF(H48=INDICATORS!J105, 50, IF(H48=INDICATORS!K105, 75, 100))))</f>
        <v>100</v>
      </c>
      <c r="J48" s="116"/>
      <c r="K48" s="132" t="str">
        <f>INDICATORS!F108</f>
        <v>Does MPA have enough capital and facilities to implement the mechanism?</v>
      </c>
      <c r="L48" s="133" t="str">
        <f>INDICATORS!G108</f>
        <v>The capital requirement for managing the mechanism is low. The necessary facilities include office space for administrative work. However, equipment may be required for monitoring if not provided by the ‘polluter’ or supplier of biodiversity offsets.</v>
      </c>
      <c r="M48" s="133"/>
      <c r="N48" s="134">
        <f>IF(M48=INDICATORS!H108, 0, IF(M48=INDICATORS!I108, 25, IF(M48=INDICATORS!J108, 50, IF(M48=INDICATORS!K108, 75, 100))))</f>
        <v>100</v>
      </c>
      <c r="O48" s="107"/>
      <c r="P48" s="107"/>
    </row>
    <row r="49" spans="1:16" ht="51.95" thickBot="1">
      <c r="A49" s="172" t="str">
        <f>INDICATORS!C103</f>
        <v>Habitat Banking</v>
      </c>
      <c r="B49" s="173"/>
      <c r="C49" s="174"/>
      <c r="D49" s="175"/>
      <c r="E49" s="116"/>
      <c r="F49" s="179" t="str">
        <f>INDICATORS!F106</f>
        <v>Has this mechanism been implemented elsewhere in the country for supporting environmental protection?</v>
      </c>
      <c r="G49" s="180" t="str">
        <f>INDICATORS!G106</f>
        <v>This is a moderate requirement, but an existing program can provide experience and make implementation easier.</v>
      </c>
      <c r="H49" s="180"/>
      <c r="I49" s="181">
        <f>IF(H49=INDICATORS!H106, 0, IF(H49=INDICATORS!I106, 25, IF(H49=INDICATORS!J106, 50, IF(H49=INDICATORS!K106, 75, 100))))</f>
        <v>100</v>
      </c>
      <c r="J49" s="116"/>
      <c r="K49" s="173"/>
      <c r="L49" s="174"/>
      <c r="M49" s="174"/>
      <c r="N49" s="175"/>
      <c r="O49" s="107"/>
      <c r="P49" s="107"/>
    </row>
    <row r="50" spans="1:16" ht="102">
      <c r="A50" s="113" t="str">
        <f>INDICATORS!C110</f>
        <v>Loans</v>
      </c>
      <c r="B50" s="117" t="str">
        <f>INDICATORS!F110</f>
        <v>Does the MPA have a sound financial structure, and does it have (or the potential to implement) at least one income-generating mechanism that can be used to repay the loan?</v>
      </c>
      <c r="C50" s="118" t="str">
        <f>INDICATORS!G110</f>
        <v>This is a mandatory requirement, as the capacity to repay the loan should be a precondition for applying this mechanism.</v>
      </c>
      <c r="D50" s="119"/>
      <c r="E50" s="116"/>
      <c r="F50" s="176" t="str">
        <f>INDICATORS!F111</f>
        <v>Does the MPA have the capacity, including financial knowledge and experience, for modeling/underwriting and negotiating loan terms?</v>
      </c>
      <c r="G50" s="177" t="str">
        <f>INDICATORS!G111</f>
        <v>Establishing the mechanism requires moderate personnel capacity with financial expertise, including modeling/underwriting and negotiating loan terms.</v>
      </c>
      <c r="H50" s="177"/>
      <c r="I50" s="178">
        <f>IF(H50=INDICATORS!H111, 0, IF(H50=INDICATORS!I111, 25, IF(H50=INDICATORS!J111, 50, IF(H50=INDICATORS!K111, 75, 100))))</f>
        <v>100</v>
      </c>
      <c r="J50" s="116"/>
      <c r="K50" s="117" t="str">
        <f>INDICATORS!F113</f>
        <v>Does the MPA have sufficient personnel for key tasks, including fund management and administrative duties?</v>
      </c>
      <c r="L50" s="118" t="str">
        <f>INDICATORS!G113</f>
        <v>The management of the mechanism requires low personnel capacity, with at least one person to oversee fund use and manage administrative duties, including ensuring loan payments and communication with investors.</v>
      </c>
      <c r="M50" s="118"/>
      <c r="N50" s="119">
        <f>IF(M50=INDICATORS!H113, 0, IF(M50=INDICATORS!I113, 25, IF(M50=INDICATORS!J113, 50, IF(M50=INDICATORS!K113, 75, 100))))</f>
        <v>100</v>
      </c>
      <c r="O50" s="107"/>
      <c r="P50" s="107"/>
    </row>
    <row r="51" spans="1:16" ht="86.1" thickBot="1">
      <c r="A51" s="114" t="str">
        <f>INDICATORS!C110</f>
        <v>Loans</v>
      </c>
      <c r="B51" s="120"/>
      <c r="C51" s="106"/>
      <c r="D51" s="121"/>
      <c r="E51" s="116"/>
      <c r="F51" s="122" t="str">
        <f>INDICATORS!F112</f>
        <v>Has this mechanism been implemented elsewhere in the country for supporting environmental protection?</v>
      </c>
      <c r="G51" s="123" t="str">
        <f>INDICATORS!G112</f>
        <v>This is a moderate requirement, but an existing program can provide experience and make implementation easier.</v>
      </c>
      <c r="H51" s="123"/>
      <c r="I51" s="124">
        <f>IF(H51=INDICATORS!H112, 0, IF(H51=INDICATORS!I112, 25, IF(H51=INDICATORS!J112, 50, IF(H51=INDICATORS!K112, 75, 100))))</f>
        <v>100</v>
      </c>
      <c r="J51" s="116"/>
      <c r="K51" s="122" t="str">
        <f>INDICATORS!F114</f>
        <v>Does the MPA have enough capital and facilities to implement the mechanism?</v>
      </c>
      <c r="L51" s="123" t="str">
        <f>INDICATORS!G114</f>
        <v>The capital requirement for managing the mechanism is low. The necessary facilities include office space and supplies for management and administrative work.</v>
      </c>
      <c r="M51" s="123"/>
      <c r="N51" s="124">
        <f>IF(M51=INDICATORS!H114, 0, IF(M51=INDICATORS!I114, 25, IF(M51=INDICATORS!J114, 50, IF(M51=INDICATORS!K114, 75, 100))))</f>
        <v>100</v>
      </c>
      <c r="O51" s="107"/>
      <c r="P51" s="107"/>
    </row>
    <row r="52" spans="1:16" ht="155.1" customHeight="1">
      <c r="A52" s="183" t="str">
        <f>INDICATORS!C116</f>
        <v>Debt-for-Nature Swaps</v>
      </c>
      <c r="B52" s="182" t="str">
        <f>INDICATORS!F116</f>
        <v>Is the MPA located in the Annex I country?</v>
      </c>
      <c r="C52" s="127" t="str">
        <f>INDICATORS!G116</f>
        <v>This is a mandatory requirement. Eligibility applies if the answer is "No". “Annex I countries” refers to a list of countries that includes members of the Organization for Economic Co-operation and Development (OECD) and economies in transition. The list can be seen at: https://unfccc.int/sites/default/files/annex__1-4.pdf</v>
      </c>
      <c r="D52" s="128"/>
      <c r="E52" s="116"/>
      <c r="F52" s="147" t="str">
        <f>INDICATORS!F117</f>
        <v>Does the MPA have the capacity (experience and knowledge) for lobbying, financial management, negotiation, and developing a fund management plan?</v>
      </c>
      <c r="G52" s="143" t="str">
        <f>INDICATORS!G117</f>
        <v>Establishing the mechanism requires very high personnel capacity, including experienced staff for lobbying domestic and foreign governments, financial underwriting, negotiating deal terms, and developing a management plan that clearly outlines how funds will be used, including the creation of a fund management agency.</v>
      </c>
      <c r="H52" s="143"/>
      <c r="I52" s="152">
        <f>IF(H52=INDICATORS!H117, 0, IF(H52=INDICATORS!I117, 25, IF(H52=INDICATORS!J117, 50, IF(H52=INDICATORS!K117, 75, 100))))</f>
        <v>100</v>
      </c>
      <c r="J52" s="116"/>
      <c r="K52" s="126" t="str">
        <f>INDICATORS!F122</f>
        <v>Does the MPA have sufficient personnel for key tasks, including communication and accounting?</v>
      </c>
      <c r="L52" s="127" t="str">
        <f>INDICATORS!G122</f>
        <v>The management of the mechanism requires moderate personnel capacity, including personnel for communication with organization managing the funds and high quality accounting of fund uses. The requirement for personnel capacity may be higher depending on compliance agreements with fund management.</v>
      </c>
      <c r="M52" s="127"/>
      <c r="N52" s="128">
        <f>IF(M52=INDICATORS!H122, 0, IF(M52=INDICATORS!I122, 25, IF(M52=INDICATORS!J122, 50, IF(M52=INDICATORS!K122, 75, 100))))</f>
        <v>100</v>
      </c>
      <c r="O52" s="107"/>
      <c r="P52" s="107"/>
    </row>
    <row r="53" spans="1:16" ht="84.95">
      <c r="A53" s="184" t="str">
        <f>INDICATORS!C116</f>
        <v>Debt-for-Nature Swaps</v>
      </c>
      <c r="B53" s="116"/>
      <c r="C53" s="116"/>
      <c r="D53" s="131"/>
      <c r="E53" s="116"/>
      <c r="F53" s="148" t="str">
        <f>INDICATORS!F118</f>
        <v>Has this mechanism been implemented elsewhere in the country for supporting environmental protection?</v>
      </c>
      <c r="G53" s="142" t="str">
        <f>INDICATORS!G118</f>
        <v>This is a moderate requirement, but an existing program can provide experience and make implementation easier.</v>
      </c>
      <c r="H53" s="142"/>
      <c r="I53" s="144">
        <f>IF(H53=INDICATORS!H118, 0, IF(H53=INDICATORS!I118, 25, IF(H53=INDICATORS!J118, 50, IF(H53=INDICATORS!K118, 75, 100))))</f>
        <v>100</v>
      </c>
      <c r="J53" s="116"/>
      <c r="K53" s="132" t="str">
        <f>INDICATORS!F123</f>
        <v xml:space="preserve">Does the MPA have enough capital and facilities to implement the mechanism? </v>
      </c>
      <c r="L53" s="133" t="str">
        <f>INDICATORS!G123</f>
        <v>The capital requirement for managing the mechanism is low. The necessary facilities include office space and supplies for administrative work and potentially hosting meetings.</v>
      </c>
      <c r="M53" s="133"/>
      <c r="N53" s="134">
        <f>IF(M53=INDICATORS!H123, 0, IF(M53=INDICATORS!I123, 25, IF(M53=INDICATORS!J123, 50, IF(M53=INDICATORS!K123, 75, 100))))</f>
        <v>100</v>
      </c>
      <c r="O53" s="107"/>
      <c r="P53" s="107"/>
    </row>
    <row r="54" spans="1:16" ht="68.099999999999994">
      <c r="A54" s="184" t="str">
        <f>INDICATORS!C116</f>
        <v>Debt-for-Nature Swaps</v>
      </c>
      <c r="B54" s="116"/>
      <c r="C54" s="116"/>
      <c r="D54" s="131"/>
      <c r="E54" s="116"/>
      <c r="F54" s="148" t="str">
        <f>INDICATORS!F119</f>
        <v>What is the Debt-to-GDP ratio of the country where the MPA is located?</v>
      </c>
      <c r="G54" s="142" t="str">
        <f>INDICATORS!G119</f>
        <v>This is a moderate requirement. The ratio can be found: https://worldpopulationreview.com/country-rankings/countries-by-national-debt</v>
      </c>
      <c r="H54" s="142"/>
      <c r="I54" s="144">
        <f>IF(H54=INDICATORS!H119, 0, IF(H54=INDICATORS!I119, 25, IF(H54=INDICATORS!J119, 50, IF(H54=INDICATORS!K119, 75, 100))))</f>
        <v>100</v>
      </c>
      <c r="J54" s="116"/>
      <c r="K54" s="130"/>
      <c r="L54" s="116"/>
      <c r="M54" s="116"/>
      <c r="N54" s="131"/>
      <c r="O54" s="107"/>
      <c r="P54" s="107"/>
    </row>
    <row r="55" spans="1:16" ht="35.1" thickBot="1">
      <c r="A55" s="185" t="str">
        <f>INDICATORS!C116</f>
        <v>Debt-for-Nature Swaps</v>
      </c>
      <c r="B55" s="174"/>
      <c r="C55" s="174"/>
      <c r="D55" s="175"/>
      <c r="E55" s="116"/>
      <c r="F55" s="149" t="str">
        <f>INDICATORS!F120</f>
        <v>Is marine conservation a political priority of the domestic national government?</v>
      </c>
      <c r="G55" s="145" t="str">
        <f>INDICATORS!G120</f>
        <v xml:space="preserve">This is a moderate requirement. </v>
      </c>
      <c r="H55" s="145"/>
      <c r="I55" s="146">
        <f>IF(H55=INDICATORS!H120, 0, IF(H55=INDICATORS!I120, 25, IF(H55=INDICATORS!J120, 50, IF(H55=INDICATORS!K120, 75, 100))))</f>
        <v>100</v>
      </c>
      <c r="J55" s="116"/>
      <c r="K55" s="173"/>
      <c r="L55" s="174"/>
      <c r="M55" s="174"/>
      <c r="N55" s="175"/>
      <c r="O55" s="107"/>
      <c r="P55" s="107"/>
    </row>
    <row r="56" spans="1:16" ht="102">
      <c r="A56" s="113" t="str">
        <f>INDICATORS!C125</f>
        <v>Corporate Sponsorships</v>
      </c>
      <c r="B56" s="117" t="str">
        <f>INDICATORS!F125</f>
        <v>Is the MPA legally permitted to receive sponsorship from private companies?</v>
      </c>
      <c r="C56" s="118" t="str">
        <f>INDICATORS!G125</f>
        <v>This is an essential requirement for using the mechanism. The managing entity must be authorized to receive sponsorship from private companies. Restrictions may apply depending on national legislation or the legal status of the MPA.</v>
      </c>
      <c r="D56" s="119"/>
      <c r="E56" s="116"/>
      <c r="F56" s="176" t="str">
        <f>INDICATORS!F126</f>
        <v>Does the MPA have the necessary capacity to identify potential companies and establish sponsorship relationships with companies that offer sponsorship?</v>
      </c>
      <c r="G56" s="177" t="str">
        <f>INDICATORS!G126</f>
        <v>Establishing the mechanism requires moderate personnel capacity, including experienced staff skilled in collaborating with and managing corporate sponsorship partners.</v>
      </c>
      <c r="H56" s="177"/>
      <c r="I56" s="178">
        <f>IF(H56=INDICATORS!H126, 0, IF(H56=INDICATORS!I126, 25, IF(H56=INDICATORS!J126, 50, IF(H56=INDICATORS!K126, 75, 100))))</f>
        <v>100</v>
      </c>
      <c r="J56" s="116"/>
      <c r="K56" s="176" t="str">
        <f>INDICATORS!F127</f>
        <v>Does the MPA have sufficient personnel for key tasks related to managing sponsorship relationships and funding, such as communications, reporting, and accounting?</v>
      </c>
      <c r="L56" s="177" t="str">
        <f>INDICATORS!G127</f>
        <v>Managing the mechanism requires moderate personnel capacity, including handling relationships (e.g., communications) and managing funding (e.g., reporting and accounting).</v>
      </c>
      <c r="M56" s="177"/>
      <c r="N56" s="178">
        <f>IF(M56=INDICATORS!H127, 0, IF(M56=INDICATORS!I127, 25, IF(M56=INDICATORS!J127, 50, IF(M56=INDICATORS!K127, 75, 100))))</f>
        <v>100</v>
      </c>
      <c r="O56" s="107"/>
      <c r="P56" s="107"/>
    </row>
    <row r="57" spans="1:16" ht="86.1" thickBot="1">
      <c r="A57" s="114" t="str">
        <f>INDICATORS!C125</f>
        <v>Corporate Sponsorships</v>
      </c>
      <c r="B57" s="120"/>
      <c r="C57" s="106"/>
      <c r="D57" s="121"/>
      <c r="E57" s="116"/>
      <c r="F57" s="120"/>
      <c r="G57" s="106"/>
      <c r="H57" s="106"/>
      <c r="I57" s="121"/>
      <c r="J57" s="116"/>
      <c r="K57" s="122" t="str">
        <f>INDICATORS!F128</f>
        <v>Does the MPA have the physical infrastructure and equipment needed for administering and reporting corporate sponsorships?</v>
      </c>
      <c r="L57" s="123" t="str">
        <f>INDICATORS!G128</f>
        <v>The capital requirement for managing the mechanism is low. Necessary facilities include office space and supplies for administrative work and, potentially, hosting meetings.</v>
      </c>
      <c r="M57" s="123"/>
      <c r="N57" s="124">
        <f>IF(M57=INDICATORS!H128, 0, IF(M57=INDICATORS!I128, 25, IF(M57=INDICATORS!J128, 50, IF(M57=INDICATORS!K128, 75, 100))))</f>
        <v>100</v>
      </c>
      <c r="O57" s="107"/>
      <c r="P57" s="107"/>
    </row>
    <row r="58" spans="1:16" ht="84.95">
      <c r="A58" s="125" t="str">
        <f>INDICATORS!C130</f>
        <v>Public-Private Partnerships (PPPs)</v>
      </c>
      <c r="B58" s="126" t="str">
        <f>INDICATORS!F130</f>
        <v>Does the MPA have strong support from the public or third party support, and have potential partners to develop PPP?</v>
      </c>
      <c r="C58" s="127" t="str">
        <f>INDICATORS!G130</f>
        <v>This is a mandatory requirement and a precondition for implementing the mechanism.</v>
      </c>
      <c r="D58" s="128"/>
      <c r="E58" s="116"/>
      <c r="F58" s="147" t="str">
        <f>INDICATORS!F131</f>
        <v>Does the MPA currently (or potentially in the future) have the necessary staff capacity to manage the implementation of the financing mechanism?</v>
      </c>
      <c r="G58" s="143" t="str">
        <f>INDICATORS!G131</f>
        <v>Establishing the mechanism requires high personnel capacity to build collaboration among key stakeholders, including government, the public, and the private sector.</v>
      </c>
      <c r="H58" s="143"/>
      <c r="I58" s="152">
        <f>IF(H58=INDICATORS!H131, 0, IF(H58=INDICATORS!I131, 25, IF(H58=INDICATORS!J131, 50, IF(H58=INDICATORS!K131, 75, 100))))</f>
        <v>100</v>
      </c>
      <c r="J58" s="116"/>
      <c r="K58" s="147" t="str">
        <f>INDICATORS!F133</f>
        <v>Does the MPA have sufficient personnel for key tasks related to managing PPP relationships?</v>
      </c>
      <c r="L58" s="143" t="str">
        <f>INDICATORS!G133</f>
        <v>Managing the mechanism requires moderate personnel capacity to handle stakeholder relationships. Additional staff may be needed for financial reporting and accounting.</v>
      </c>
      <c r="M58" s="143"/>
      <c r="N58" s="152">
        <f>IF(M58=INDICATORS!H133, 0, IF(M58=INDICATORS!I133, 25, IF(M58=INDICATORS!J133, 50, IF(M58=INDICATORS!K133, 75, 100))))</f>
        <v>100</v>
      </c>
      <c r="O58" s="107"/>
      <c r="P58" s="107"/>
    </row>
    <row r="59" spans="1:16" ht="86.1" thickBot="1">
      <c r="A59" s="172" t="str">
        <f>INDICATORS!C130</f>
        <v>Public-Private Partnerships (PPPs)</v>
      </c>
      <c r="B59" s="173"/>
      <c r="C59" s="174"/>
      <c r="D59" s="175"/>
      <c r="E59" s="116"/>
      <c r="F59" s="149" t="str">
        <f>INDICATORS!F132</f>
        <v>Has this mechanism been implemented elsewhere in the country for supporting environmental protection?</v>
      </c>
      <c r="G59" s="145" t="str">
        <f>INDICATORS!G132</f>
        <v>This is a low requirement, but existing PPPs can provide experience for easier implementation of such instruments and help identify potential partners.</v>
      </c>
      <c r="H59" s="145"/>
      <c r="I59" s="146">
        <f>IF(H59=INDICATORS!H132, 0, IF(H59=INDICATORS!I132, 25, IF(H59=INDICATORS!J132, 50, IF(H59=INDICATORS!K132, 75, 100))))</f>
        <v>100</v>
      </c>
      <c r="J59" s="116"/>
      <c r="K59" s="149" t="str">
        <f>INDICATORS!F134</f>
        <v>Does the MPA have the physical infrastructure and equipment needed for implementing the instrument?</v>
      </c>
      <c r="L59" s="145" t="str">
        <f>INDICATORS!G134</f>
        <v>The capital requirement for managing the mechanism is low. Necessary facilities include office space and supplies for administrative work and, potentially, hosting meetings.</v>
      </c>
      <c r="M59" s="145"/>
      <c r="N59" s="146">
        <f>IF(M59=INDICATORS!H134, 0, IF(M59=INDICATORS!I134, 25, IF(M59=INDICATORS!J134, 50, IF(M59=INDICATORS!K134, 75, 100))))</f>
        <v>100</v>
      </c>
      <c r="O59" s="107"/>
      <c r="P59" s="107"/>
    </row>
    <row r="60" spans="1:16" ht="102">
      <c r="A60" s="113" t="str">
        <f>INDICATORS!C136</f>
        <v>Eco-Certification Programs</v>
      </c>
      <c r="B60" s="117" t="str">
        <f>INDICATORS!F136</f>
        <v>Does the MPA have, or does it have the potential to implement, at least one income-generating mechanism to develop a business or product?</v>
      </c>
      <c r="C60" s="118" t="str">
        <f>INDICATORS!G136</f>
        <v>This is a mandatory requirement and a precondition for implementing the mechanism, which requires a product or business as the eco-certificate target.</v>
      </c>
      <c r="D60" s="119"/>
      <c r="E60" s="116"/>
      <c r="F60" s="176" t="str">
        <f>INDICATORS!F137</f>
        <v>Does the MPA currently (or potentially in the future) have the necessary staff capacity to implemente the financing mechanism?</v>
      </c>
      <c r="G60" s="177" t="str">
        <f>INDICATORS!G137</f>
        <v>Establishing the mechanism requires moderate personnel capacity, including staff knowledgeable in setting program criteria for certification and assessing whether businesses or products meet those criteria.</v>
      </c>
      <c r="H60" s="177"/>
      <c r="I60" s="178">
        <f>IF(H60=INDICATORS!H137, 0, IF(H60=INDICATORS!I137, 25, IF(H60=INDICATORS!J137, 50, IF(H60=INDICATORS!K137, 75, 100))))</f>
        <v>100</v>
      </c>
      <c r="J60" s="116"/>
      <c r="K60" s="176" t="str">
        <f>INDICATORS!F139</f>
        <v>Does the MPA have sufficient personnel for key tasks related to manage the financing mechanism?</v>
      </c>
      <c r="L60" s="177" t="str">
        <f>INDICATORS!G139</f>
        <v>Managing the mechanism requires moderate personnel capacity for overseeing the program, monitoring certified products or businesses, and assessing newly joining products or businesses.</v>
      </c>
      <c r="M60" s="177"/>
      <c r="N60" s="178">
        <f>IF(M60=INDICATORS!H139, 0, IF(M60=INDICATORS!I139, 25, IF(M60=INDICATORS!J139, 50, IF(M60=INDICATORS!K139, 75, 100))))</f>
        <v>100</v>
      </c>
      <c r="O60" s="107"/>
      <c r="P60" s="107"/>
    </row>
    <row r="61" spans="1:16" ht="69" thickBot="1">
      <c r="A61" s="114" t="str">
        <f>INDICATORS!C136</f>
        <v>Eco-Certification Programs</v>
      </c>
      <c r="B61" s="120"/>
      <c r="C61" s="106"/>
      <c r="D61" s="121"/>
      <c r="E61" s="116"/>
      <c r="F61" s="122" t="str">
        <f>INDICATORS!F138</f>
        <v>Has this mechanism been implemented elsewhere in the country for supporting environmental protection?</v>
      </c>
      <c r="G61" s="123" t="str">
        <f>INDICATORS!G138</f>
        <v>This is a moderate requirement, but existing eco-labeling programs can provide experience for easier implementation or join the existing eco-labeling program.</v>
      </c>
      <c r="H61" s="123"/>
      <c r="I61" s="124">
        <f>IF(H61=INDICATORS!H138, 0, IF(H61=INDICATORS!I138, 25, IF(H61=INDICATORS!J138, 50, IF(H61=INDICATORS!K138, 75, 100))))</f>
        <v>100</v>
      </c>
      <c r="J61" s="116"/>
      <c r="K61" s="122" t="str">
        <f>INDICATORS!F140</f>
        <v>Does the MPA have the physical infrastructure and equipment needed for implementing the mechanism?</v>
      </c>
      <c r="L61" s="123" t="str">
        <f>INDICATORS!G140</f>
        <v>The capital requirement for managing the mechanism is low. Necessary facilities include office space and supplies for administrative work.</v>
      </c>
      <c r="M61" s="123"/>
      <c r="N61" s="124">
        <f>IF(M61=INDICATORS!H140, 0, IF(M61=INDICATORS!I140, 25, IF(M61=INDICATORS!J140, 50, IF(M61=INDICATORS!K140, 75, 100))))</f>
        <v>100</v>
      </c>
      <c r="O61" s="107"/>
      <c r="P61" s="107"/>
    </row>
    <row r="62" spans="1:16" ht="102">
      <c r="A62" s="183" t="str">
        <f>INDICATORS!C142</f>
        <v>User Fees (Entrance Fees, Permits)</v>
      </c>
      <c r="B62" s="182" t="str">
        <f>INDICATORS!F142</f>
        <v>Does the MPA contain natural or cultural features that could generate touristic interest? This can include endangered of flag species/habitats, rare or unique habitats, beautiful landscapes, pristine environments, etc.</v>
      </c>
      <c r="C62" s="127" t="str">
        <f>INDICATORS!G142</f>
        <v>This is a mandatory requirement.</v>
      </c>
      <c r="D62" s="128"/>
      <c r="E62" s="116"/>
      <c r="F62" s="147" t="str">
        <f>INDICATORS!F145</f>
        <v>Does the MPA or its immediate surroundings contain basic infrastructure to accommodate visitors such as an access way (by foot, bike, car/bus, train, boat, plane), access to drinking water and bathrooms?</v>
      </c>
      <c r="G62" s="143" t="str">
        <f>INDICATORS!G145</f>
        <v xml:space="preserve">This is a moderate requirement. </v>
      </c>
      <c r="H62" s="143"/>
      <c r="I62" s="152">
        <f>IF(H62=INDICATORS!H145, 0, IF(H62=INDICATORS!I145, 25, IF(H62=INDICATORS!J145, 50, IF(H62=INDICATORS!K145, 75, 100))))</f>
        <v>100</v>
      </c>
      <c r="J62" s="116"/>
      <c r="K62" s="126" t="str">
        <f>INDICATORS!F148</f>
        <v>Are there clearly designated entry points for accessing the MPA?</v>
      </c>
      <c r="L62" s="127" t="str">
        <f>INDICATORS!G148</f>
        <v>This is a highly importnace requirement.</v>
      </c>
      <c r="M62" s="127"/>
      <c r="N62" s="128">
        <f>IF(M62=INDICATORS!H148, 0, IF(M62=INDICATORS!I148, 25, IF(M62=INDICATORS!J148, 50, IF(M62=INDICATORS!K148, 75, 100))))</f>
        <v>100</v>
      </c>
      <c r="O62" s="107"/>
      <c r="P62" s="107"/>
    </row>
    <row r="63" spans="1:16" ht="170.1">
      <c r="A63" s="184" t="str">
        <f>INDICATORS!C142</f>
        <v>User Fees (Entrance Fees, Permits)</v>
      </c>
      <c r="B63" s="187" t="str">
        <f>INDICATORS!F143</f>
        <v>Does the MPA permit, at minimum, a low number of visitors?</v>
      </c>
      <c r="C63" s="133" t="str">
        <f>INDICATORS!G143</f>
        <v>This is a mandatory requirement.</v>
      </c>
      <c r="D63" s="134"/>
      <c r="E63" s="116"/>
      <c r="F63" s="148" t="str">
        <f>INDICATORS!F147</f>
        <v>Is there no maximum entrance fee set by the authorities for the natural reserve? If there is, is it sufficient to ensure profitability?</v>
      </c>
      <c r="G63" s="142" t="str">
        <f>INDICATORS!G147</f>
        <v>This is a highly importnace requirement.</v>
      </c>
      <c r="H63" s="142"/>
      <c r="I63" s="144">
        <f>IF(H63=INDICATORS!H147, 0, IF(H63=INDICATORS!I147, 25, IF(H63=INDICATORS!J147, 50, IF(H63=INDICATORS!K147, 75, 100))))</f>
        <v>100</v>
      </c>
      <c r="J63" s="116"/>
      <c r="K63" s="132" t="str">
        <f>INDICATORS!F150</f>
        <v>Does the MPA have sufficient personnel for key tasks related to managing the mechanism?</v>
      </c>
      <c r="L63" s="133" t="str">
        <f>INDICATORS!G150</f>
        <v>Managing the mechanism requires high personnel capacity, including accounting staff for income management, personnel for fee collection, enforcement staff for monitoring public use and enforcing fees, outreach and communication staff, and personnel to monitor visitor satisfaction and changes in willingness to pay.</v>
      </c>
      <c r="M63" s="133"/>
      <c r="N63" s="134">
        <f>IF(M63=INDICATORS!H150, 0, IF(M63=INDICATORS!I150, 25, IF(M63=INDICATORS!J150, 50, IF(M63=INDICATORS!K150, 75, 100))))</f>
        <v>100</v>
      </c>
      <c r="O63" s="107"/>
      <c r="P63" s="107"/>
    </row>
    <row r="64" spans="1:16" ht="170.1">
      <c r="A64" s="184" t="str">
        <f>INDICATORS!C142</f>
        <v>User Fees (Entrance Fees, Permits)</v>
      </c>
      <c r="B64" s="187" t="str">
        <f>INDICATORS!F144</f>
        <v>Can physical tourism presence be accommodated without threatening the conservation of natural features and ecological processes, either because it poses no significant risk or because it can be effectively managed through appropriate measures (for example, designated paths, guided access, restricted areas, viewpoints, or activity regulations)?</v>
      </c>
      <c r="C64" s="133" t="str">
        <f>INDICATORS!G144</f>
        <v>This is a mandatory requirement.</v>
      </c>
      <c r="D64" s="134"/>
      <c r="E64" s="116"/>
      <c r="F64" s="148" t="str">
        <f>INDICATORS!F149</f>
        <v>Does the MPA currently (or potentially in the future) have the necessary staff capacity to implement the mechanism?</v>
      </c>
      <c r="G64" s="142" t="str">
        <f>INDICATORS!G149</f>
        <v>Establishing the mechanism requires high personnel capacity for stakeholder outreach and communication, scientific staff to evaluate visitors’ willingness to pay, and legal and management personnel to design and execute agreements for fee collection and fund utilization.</v>
      </c>
      <c r="H64" s="142"/>
      <c r="I64" s="144">
        <f>IF(H64=INDICATORS!H149, 0, IF(H64=INDICATORS!I149, 25, IF(H64=INDICATORS!J149, 50, IF(H64=INDICATORS!K149, 75, 100))))</f>
        <v>100</v>
      </c>
      <c r="J64" s="116"/>
      <c r="K64" s="132" t="str">
        <f>INDICATORS!F151</f>
        <v>Does the MPA have the physical infrastructure and equipment needed for implementing the mechanism?</v>
      </c>
      <c r="L64" s="133" t="str">
        <f>INDICATORS!G151</f>
        <v>The capital requirement for managing the mechanism is high. Necessary facilities include visitor centers, designated entry points, and vehicles or boats for patrolling and monitoring public use and recreation.</v>
      </c>
      <c r="M64" s="133"/>
      <c r="N64" s="134">
        <f>IF(M64=INDICATORS!H151, 0, IF(M64=INDICATORS!I151, 25, IF(M64=INDICATORS!J151, 50, IF(M64=INDICATORS!K151, 75, 100))))</f>
        <v>100</v>
      </c>
      <c r="O64" s="107"/>
      <c r="P64" s="107"/>
    </row>
    <row r="65" spans="1:16" ht="51.95" thickBot="1">
      <c r="A65" s="185" t="str">
        <f>INDICATORS!C142</f>
        <v>User Fees (Entrance Fees, Permits)</v>
      </c>
      <c r="B65" s="188" t="str">
        <f>INDICATORS!F146</f>
        <v>Does the MPA have the legal right to sell access to the site?</v>
      </c>
      <c r="C65" s="180" t="str">
        <f>INDICATORS!G146</f>
        <v>This is a mandatory requirement.</v>
      </c>
      <c r="D65" s="181"/>
      <c r="E65" s="116"/>
      <c r="F65" s="149" t="str">
        <f>INDICATORS!F152</f>
        <v>Has this mechanism been implemented elsewhere in the country for supporting environmental protection?</v>
      </c>
      <c r="G65" s="145" t="str">
        <f>INDICATORS!G152</f>
        <v>This is a moderate requirement.</v>
      </c>
      <c r="H65" s="145"/>
      <c r="I65" s="146">
        <f>IF(H65=INDICATORS!H152, 0, IF(H65=INDICATORS!I152, 25, IF(H65=INDICATORS!J152, 50, IF(H65=INDICATORS!K152, 75, 100))))</f>
        <v>100</v>
      </c>
      <c r="J65" s="116"/>
      <c r="K65" s="173"/>
      <c r="L65" s="174"/>
      <c r="M65" s="174"/>
      <c r="N65" s="175"/>
      <c r="O65" s="107"/>
      <c r="P65" s="107"/>
    </row>
    <row r="66" spans="1:16" ht="170.1">
      <c r="A66" s="153" t="str">
        <f>INDICATORS!C154</f>
        <v>Concession Agreements and Revenue Sharing</v>
      </c>
      <c r="B66" s="176" t="str">
        <f>INDICATORS!F154</f>
        <v>Does the MPA contain natural or cultural features that could generate touristic interest? This can include endangered of flag species/habitats, rare or unique habitats, beautiful landscapes, pristine environments, etc.</v>
      </c>
      <c r="C66" s="177" t="str">
        <f>INDICATORS!G154</f>
        <v>This is a mandatory requirement.</v>
      </c>
      <c r="D66" s="178"/>
      <c r="E66" s="116"/>
      <c r="F66" s="176" t="str">
        <f>INDICATORS!F157</f>
        <v>Does the MPA or its immediate surroundings contain basic infrastructure to accommodate visitors such as an access way (by foot, bike, car/bus, train, boat, plane), access to drinking water and bathrooms?
OR are there private companies willing and able to develop touristic activities by providing access and basic amenities themselves?</v>
      </c>
      <c r="G66" s="177" t="str">
        <f>INDICATORS!G157</f>
        <v xml:space="preserve">This is a moderate requirement. </v>
      </c>
      <c r="H66" s="177"/>
      <c r="I66" s="178">
        <f>IF(H66=INDICATORS!H157, 0, IF(H66=INDICATORS!I157, 25, IF(H66=INDICATORS!J157, 50, IF(H66=INDICATORS!K157, 75, 100))))</f>
        <v>100</v>
      </c>
      <c r="J66" s="116"/>
      <c r="K66" s="104" t="s">
        <v>176</v>
      </c>
      <c r="L66" s="154"/>
      <c r="M66" s="154"/>
      <c r="N66" s="155"/>
      <c r="O66" s="107"/>
      <c r="P66" s="107"/>
    </row>
    <row r="67" spans="1:16" ht="68.099999999999994">
      <c r="A67" s="114" t="str">
        <f>INDICATORS!C154</f>
        <v>Concession Agreements and Revenue Sharing</v>
      </c>
      <c r="B67" s="135" t="str">
        <f>INDICATORS!F155</f>
        <v>Does the MPA permit, at minimum, a low number of visitors?</v>
      </c>
      <c r="C67" s="136" t="str">
        <f>INDICATORS!G155</f>
        <v>This is a mandatory requirement.</v>
      </c>
      <c r="D67" s="137"/>
      <c r="E67" s="116"/>
      <c r="F67" s="135" t="str">
        <f>INDICATORS!F159</f>
        <v>Are there private companies willing and able to develop touristic activities in a manner that respects the MPA's conservation objectives?</v>
      </c>
      <c r="G67" s="136" t="str">
        <f>INDICATORS!G159</f>
        <v>This is a highly important requirement.</v>
      </c>
      <c r="H67" s="136"/>
      <c r="I67" s="137">
        <f>IF(H67=INDICATORS!H159, 0, IF(H67=INDICATORS!I159, 25, IF(H67=INDICATORS!J159, 50, IF(H67=INDICATORS!K159, 75, 100))))</f>
        <v>100</v>
      </c>
      <c r="J67" s="116"/>
      <c r="K67" s="120"/>
      <c r="L67" s="106"/>
      <c r="M67" s="106"/>
      <c r="N67" s="121"/>
      <c r="O67" s="107"/>
      <c r="P67" s="107"/>
    </row>
    <row r="68" spans="1:16" ht="153">
      <c r="A68" s="114" t="str">
        <f>INDICATORS!C154</f>
        <v>Concession Agreements and Revenue Sharing</v>
      </c>
      <c r="B68" s="135" t="str">
        <f>INDICATORS!F156</f>
        <v>Can physical tourism presence be accommodated without threatening the conservation of natural features and ecological processes, either because it poses no significant risk or because private companies are able and willing to develop and operate guided tours in compliance with environmental limits and management requirements?</v>
      </c>
      <c r="C68" s="136" t="str">
        <f>INDICATORS!G156</f>
        <v>This is a mandatory requirement.</v>
      </c>
      <c r="D68" s="137"/>
      <c r="E68" s="116"/>
      <c r="F68" s="135" t="str">
        <f>INDICATORS!F160</f>
        <v>Can the minimum personnel and facility capacity requirements for implementing the mechanism be met?</v>
      </c>
      <c r="G68" s="136" t="str">
        <f>INDICATORS!G160</f>
        <v>Establishing the mechanism requires high capacity, including personnel and facilities to conduct in-depth market research on tourism in the local area (activities, income potential, etc.), research and evaluation of potential private sector partners, outreach to local stakeholders, and detailed contract evaluation and negotiation.</v>
      </c>
      <c r="H68" s="136"/>
      <c r="I68" s="137">
        <f>IF(H68=INDICATORS!H160, 0, IF(H68=INDICATORS!I160, 25, IF(H68=INDICATORS!J160, 50, IF(H68=INDICATORS!K160, 75, 100))))</f>
        <v>100</v>
      </c>
      <c r="J68" s="116"/>
      <c r="K68" s="120"/>
      <c r="L68" s="106"/>
      <c r="M68" s="106"/>
      <c r="N68" s="121"/>
      <c r="O68" s="107"/>
      <c r="P68" s="107"/>
    </row>
    <row r="69" spans="1:16" ht="51.95" thickBot="1">
      <c r="A69" s="138" t="str">
        <f>INDICATORS!C154</f>
        <v>Concession Agreements and Revenue Sharing</v>
      </c>
      <c r="B69" s="122" t="str">
        <f>INDICATORS!F158</f>
        <v>Is it legally allowed to have private companies selling and conducting touristic activities in the MPA?</v>
      </c>
      <c r="C69" s="123" t="str">
        <f>INDICATORS!G158</f>
        <v>This is a mandatory requirement.</v>
      </c>
      <c r="D69" s="124"/>
      <c r="E69" s="116"/>
      <c r="F69" s="122" t="str">
        <f>INDICATORS!F161</f>
        <v>Has this mechanism been implemented elsewhere in the country for supporting environmental protection?</v>
      </c>
      <c r="G69" s="123" t="str">
        <f>INDICATORS!G161</f>
        <v>This is a moderate requirement, which demonstrates government readiness and precedent for this mechanism.</v>
      </c>
      <c r="H69" s="123"/>
      <c r="I69" s="124">
        <f>IF(H69=INDICATORS!H161, 0, IF(H69=INDICATORS!I161, 25, IF(H69=INDICATORS!J161, 50, IF(H69=INDICATORS!K161, 75, 100))))</f>
        <v>100</v>
      </c>
      <c r="J69" s="116"/>
      <c r="K69" s="105"/>
      <c r="L69" s="139"/>
      <c r="M69" s="139"/>
      <c r="N69" s="140"/>
      <c r="O69" s="107"/>
      <c r="P69" s="107"/>
    </row>
    <row r="70" spans="1:16" ht="170.1">
      <c r="A70" s="186" t="str">
        <f>INDICATORS!C163</f>
        <v>Eco-Tourism Packages</v>
      </c>
      <c r="B70" s="126" t="str">
        <f>INDICATORS!F163</f>
        <v>Does the MPA contain natural or cultural features that could generate touristic interest? This can include endangered of flag species/habitats, rare or unique habitats, beautiful landscapes, pristine environments, etc.</v>
      </c>
      <c r="C70" s="127" t="str">
        <f>INDICATORS!G163</f>
        <v>This is a mandatory requirement.</v>
      </c>
      <c r="D70" s="128"/>
      <c r="E70" s="116"/>
      <c r="F70" s="126" t="str">
        <f>INDICATORS!F166</f>
        <v>Does the MPA or its immediate surroundings contain basic infrastructure to accommodate visitors such as an access way (by foot, bike, car/bus, train, boat, plane), access to drinking water and bathrooms?
OR are there private companies willing and able to develop touristic activities by providing access and basic amenities themselves?</v>
      </c>
      <c r="G70" s="127" t="str">
        <f>INDICATORS!G166</f>
        <v xml:space="preserve">This is a moderate requirement. </v>
      </c>
      <c r="H70" s="127"/>
      <c r="I70" s="128">
        <f>IF(H70=INDICATORS!H166, 0, IF(H70=INDICATORS!I166, 25, IF(H70=INDICATORS!J166, 50, IF(H70=INDICATORS!K166, 75, 100))))</f>
        <v>100</v>
      </c>
      <c r="J70" s="116"/>
      <c r="K70" s="169" t="s">
        <v>176</v>
      </c>
      <c r="L70" s="170"/>
      <c r="M70" s="170"/>
      <c r="N70" s="171"/>
      <c r="O70" s="107"/>
      <c r="P70" s="107"/>
    </row>
    <row r="71" spans="1:16" ht="68.099999999999994">
      <c r="A71" s="129" t="str">
        <f>INDICATORS!C163</f>
        <v>Eco-Tourism Packages</v>
      </c>
      <c r="B71" s="132" t="str">
        <f>INDICATORS!F164</f>
        <v>Does the MPA permit, at minimum, a low number of visitors?</v>
      </c>
      <c r="C71" s="133" t="str">
        <f>INDICATORS!G164</f>
        <v>This is a mandatory requirement.</v>
      </c>
      <c r="D71" s="134"/>
      <c r="E71" s="116"/>
      <c r="F71" s="132" t="str">
        <f>INDICATORS!F168</f>
        <v>Are there private companies willing and able to develop touristic activities in a manner that respects the MPA's conservation objectives?</v>
      </c>
      <c r="G71" s="133" t="str">
        <f>INDICATORS!G168</f>
        <v>This is a highly important requirement.</v>
      </c>
      <c r="H71" s="133"/>
      <c r="I71" s="134">
        <f>IF(H71=INDICATORS!H168, 0, IF(H71=INDICATORS!I168, 25, IF(H71=INDICATORS!J168, 50, IF(H71=INDICATORS!K168, 75, 100))))</f>
        <v>100</v>
      </c>
      <c r="J71" s="116"/>
      <c r="K71" s="130"/>
      <c r="L71" s="116"/>
      <c r="M71" s="116"/>
      <c r="N71" s="131"/>
      <c r="O71" s="107"/>
      <c r="P71" s="107"/>
    </row>
    <row r="72" spans="1:16" ht="153">
      <c r="A72" s="129" t="str">
        <f>INDICATORS!C163</f>
        <v>Eco-Tourism Packages</v>
      </c>
      <c r="B72" s="132" t="str">
        <f>INDICATORS!F165</f>
        <v>Can physical tourism presence be integrated without compromising the conservation of natural features and ecological processes, either because it presents no significant risk or because private operators are able and willing to deliver guided tourism activities that comply with environmental limits and management requirements?</v>
      </c>
      <c r="C72" s="133" t="str">
        <f>INDICATORS!G165</f>
        <v>This is a mandatory requirement.</v>
      </c>
      <c r="D72" s="134"/>
      <c r="E72" s="116"/>
      <c r="F72" s="132" t="str">
        <f>INDICATORS!F169</f>
        <v>Can the minimum personnel and facility capacity requirements for implementing the mechanism be met?</v>
      </c>
      <c r="G72" s="133" t="str">
        <f>INDICATORS!G169</f>
        <v>Establishing the mechanism requires high capacity, including personnel and facilities.</v>
      </c>
      <c r="H72" s="133"/>
      <c r="I72" s="134">
        <f>IF(H72=INDICATORS!H169, 0, IF(H72=INDICATORS!I169, 25, IF(H72=INDICATORS!J169, 50, IF(H72=INDICATORS!K169, 75, 100))))</f>
        <v>100</v>
      </c>
      <c r="J72" s="116"/>
      <c r="K72" s="130"/>
      <c r="L72" s="116"/>
      <c r="M72" s="116"/>
      <c r="N72" s="131"/>
      <c r="O72" s="107"/>
      <c r="P72" s="107"/>
    </row>
    <row r="73" spans="1:16" ht="51.95" thickBot="1">
      <c r="A73" s="129" t="str">
        <f>INDICATORS!C163</f>
        <v>Eco-Tourism Packages</v>
      </c>
      <c r="B73" s="179" t="str">
        <f>INDICATORS!F167</f>
        <v>Is it legally allowed to have private companies selling and conducting touristic activities in the MPA?</v>
      </c>
      <c r="C73" s="180" t="str">
        <f>INDICATORS!G167</f>
        <v>This is a mandatory requirement.</v>
      </c>
      <c r="D73" s="181"/>
      <c r="E73" s="116"/>
      <c r="F73" s="179" t="str">
        <f>INDICATORS!F170</f>
        <v>Has this mechanism been implemented elsewhere in the country for supporting environmental protection?</v>
      </c>
      <c r="G73" s="180" t="str">
        <f>INDICATORS!G170</f>
        <v>This is a moderate requirement, which demonstrates government readiness and precedent for this mechanism.</v>
      </c>
      <c r="H73" s="180"/>
      <c r="I73" s="181">
        <f>IF(H73=INDICATORS!H170, 0, IF(H73=INDICATORS!I170, 25, IF(H73=INDICATORS!J170, 50, IF(H73=INDICATORS!K170, 75, 100))))</f>
        <v>100</v>
      </c>
      <c r="J73" s="116"/>
      <c r="K73" s="173"/>
      <c r="L73" s="174"/>
      <c r="M73" s="174"/>
      <c r="N73" s="175"/>
      <c r="O73" s="107"/>
      <c r="P73" s="107"/>
    </row>
    <row r="74" spans="1:16" ht="102">
      <c r="A74" s="113" t="str">
        <f>INDICATORS!C172</f>
        <v>Virtual Access Fees</v>
      </c>
      <c r="B74" s="176" t="str">
        <f>INDICATORS!F172</f>
        <v>Does the MPA contain natural or cultural features that could generate touristic interest? This can include endangered of flag species/habitats, rare or unique habitats, beautiful landscapes, pristine environments, etc.</v>
      </c>
      <c r="C74" s="177" t="str">
        <f>INDICATORS!G172</f>
        <v>This is a mandatory requirement.</v>
      </c>
      <c r="D74" s="178"/>
      <c r="E74" s="116"/>
      <c r="F74" s="176" t="str">
        <f>INDICATORS!F173</f>
        <v>Can the minimum personnel and facility capacity requirements for implementing the mechanism be met?</v>
      </c>
      <c r="G74" s="177" t="str">
        <f>INDICATORS!G173</f>
        <v>Establishing the mechanism requires high capacity, including personnel and facilities.</v>
      </c>
      <c r="H74" s="177"/>
      <c r="I74" s="178">
        <f>IF(H74=INDICATORS!H173, 0, IF(H74=INDICATORS!I173, 25, IF(H74=INDICATORS!J173, 50, IF(H74=INDICATORS!K173, 75, 100))))</f>
        <v>100</v>
      </c>
      <c r="J74" s="116"/>
      <c r="K74" s="117" t="str">
        <f>INDICATORS!F174</f>
        <v>Can the minimum personnel and facility capacity requirements for mangaging the mechanism be met?</v>
      </c>
      <c r="L74" s="118" t="str">
        <f>INDICATORS!G174</f>
        <v>Managing the mechanism requires high capacity, including personnel and facilities.</v>
      </c>
      <c r="M74" s="118"/>
      <c r="N74" s="119">
        <f>IF(M74=INDICATORS!H174, 0, IF(M74=INDICATORS!I174, 25, IF(M74=INDICATORS!J174, 50, IF(M74=INDICATORS!K174, 75, 100))))</f>
        <v>100</v>
      </c>
      <c r="O74" s="107"/>
      <c r="P74" s="107"/>
    </row>
    <row r="75" spans="1:16" ht="51.95" thickBot="1">
      <c r="A75" s="138" t="str">
        <f>INDICATORS!C172</f>
        <v>Virtual Access Fees</v>
      </c>
      <c r="B75" s="122" t="str">
        <f>INDICATORS!F176</f>
        <v>Is it legally allowed to sell virtual access fees to natural reserves?</v>
      </c>
      <c r="C75" s="123" t="str">
        <f>INDICATORS!G176</f>
        <v>This is a mandatory requirement.</v>
      </c>
      <c r="D75" s="124"/>
      <c r="E75" s="116"/>
      <c r="F75" s="122" t="str">
        <f>INDICATORS!F175</f>
        <v>Has this mechanism been implemented elsewhere in the country for supporting environmental protection?</v>
      </c>
      <c r="G75" s="123" t="str">
        <f>INDICATORS!G175</f>
        <v>This is a moderate requirement, which demonstrates government readiness and precedent for this mechanism.</v>
      </c>
      <c r="H75" s="123"/>
      <c r="I75" s="124">
        <f>IF(H75=INDICATORS!H175, 0, IF(H75=INDICATORS!I175, 25, IF(H75=INDICATORS!J175, 50, IF(H75=INDICATORS!K175, 75, 100))))</f>
        <v>100</v>
      </c>
      <c r="J75" s="116"/>
      <c r="K75" s="120"/>
      <c r="L75" s="106"/>
      <c r="M75" s="106"/>
      <c r="N75" s="121"/>
      <c r="O75" s="107"/>
      <c r="P75" s="107"/>
    </row>
    <row r="76" spans="1:16" ht="170.1">
      <c r="A76" s="183" t="str">
        <f>INDICATORS!C178</f>
        <v>Conservation Trust Funds (CTF)</v>
      </c>
      <c r="B76" s="126" t="str">
        <f>INDICATORS!F178</f>
        <v>Does the country in which the MPA is located have a relevant legal framework for the establishment of a CTF and for ensuring its autonomy, and does the MPA have the capacity to comply with this legal requirement?</v>
      </c>
      <c r="C76" s="127" t="str">
        <f>INDICATORS!G178</f>
        <v>This is a mandatory requirement. CTFs are private, legally independent institutions.</v>
      </c>
      <c r="D76" s="128"/>
      <c r="E76" s="116"/>
      <c r="F76" s="126" t="str">
        <f>INDICATORS!F179</f>
        <v>Does the MPA currently (or potentially in the future) have the necessary staff capacity to implement the financing mechanism?</v>
      </c>
      <c r="G76" s="127" t="str">
        <f>INDICATORS!G179</f>
        <v>Establishing the mechanism requires very high personnel capacity, including staff with legal expertise in CTF establishment, financial experts in account planning, financial and asset management, and monitoring capacity over strategic planning and grant-making, as well as communication/collaboration experts for interactions with government and partnerships with other organizations.</v>
      </c>
      <c r="H76" s="127"/>
      <c r="I76" s="128">
        <f>IF(H76=INDICATORS!H179, 0, IF(H76=INDICATORS!I179, 25, IF(H76=INDICATORS!J179, 50, IF(H76=INDICATORS!K179, 75, 100))))</f>
        <v>100</v>
      </c>
      <c r="J76" s="116"/>
      <c r="K76" s="126" t="str">
        <f>INDICATORS!F182</f>
        <v>Does the MPA have sufficient personnel for key tasks related to the financing mechanism?</v>
      </c>
      <c r="L76" s="127" t="str">
        <f>INDICATORS!G182</f>
        <v>Managing the mechanism requires very high personnel capacity in legal and financial expertise. Strong governance and management may also be needed to prevent misuse of funds.</v>
      </c>
      <c r="M76" s="127"/>
      <c r="N76" s="128">
        <f>IF(M76=INDICATORS!H182, 0, IF(M76=INDICATORS!I182, 25, IF(M76=INDICATORS!J182, 50, IF(M76=INDICATORS!K182, 75, 100))))</f>
        <v>100</v>
      </c>
      <c r="O76" s="107"/>
      <c r="P76" s="107"/>
    </row>
    <row r="77" spans="1:16" ht="84.95">
      <c r="A77" s="184" t="str">
        <f>INDICATORS!C178</f>
        <v>Conservation Trust Funds (CTF)</v>
      </c>
      <c r="B77" s="130"/>
      <c r="C77" s="116"/>
      <c r="D77" s="131"/>
      <c r="E77" s="116"/>
      <c r="F77" s="132" t="str">
        <f>INDICATORS!F180</f>
        <v>Has this mechanism been implemented elsewhere in the country for supporting environmental protection?</v>
      </c>
      <c r="G77" s="133" t="str">
        <f>INDICATORS!G180</f>
        <v>This is a moderate requirement, but existing funds can provide experience and make it easier to implement or join an existing fund.</v>
      </c>
      <c r="H77" s="133"/>
      <c r="I77" s="134">
        <f>IF(H77=INDICATORS!H180, 0, IF(H77=INDICATORS!I180, 25, IF(H77=INDICATORS!J180, 50, IF(H77=INDICATORS!K180, 75, 100))))</f>
        <v>100</v>
      </c>
      <c r="J77" s="116"/>
      <c r="K77" s="132" t="str">
        <f>INDICATORS!F183</f>
        <v>Does the MPA have the physical infrastructure and equipment needed for implementing the instrument?</v>
      </c>
      <c r="L77" s="133" t="str">
        <f>INDICATORS!G183</f>
        <v>The capital requirement for managing the mechanism is low. Needed facilities include office and supplies for administrative work and potentially hosting meetings.</v>
      </c>
      <c r="M77" s="133"/>
      <c r="N77" s="134">
        <f>IF(M77=INDICATORS!H183, 0, IF(M77=INDICATORS!I183, 25, IF(M77=INDICATORS!J183, 50, IF(M77=INDICATORS!K183, 75, 100))))</f>
        <v>100</v>
      </c>
      <c r="O77" s="107"/>
      <c r="P77" s="107"/>
    </row>
    <row r="78" spans="1:16" ht="102.95" thickBot="1">
      <c r="A78" s="185" t="str">
        <f>INDICATORS!C178</f>
        <v>Conservation Trust Funds (CTF)</v>
      </c>
      <c r="B78" s="173"/>
      <c r="C78" s="174"/>
      <c r="D78" s="175"/>
      <c r="E78" s="116"/>
      <c r="F78" s="179" t="str">
        <f>INDICATORS!F181</f>
        <v>Is the MPA in a strong position to generate support from key stakeholder groups?</v>
      </c>
      <c r="G78" s="180" t="str">
        <f>INDICATORS!G181</f>
        <v>This is a highly important requirement. CTFs are formed with a board of trustees or directors who are representatives from key stakeholders, including government agencies, donor organizations, NGOs, and community representatives.</v>
      </c>
      <c r="H78" s="180"/>
      <c r="I78" s="181">
        <f>IF(H78=INDICATORS!H181, 0, IF(H78=INDICATORS!I181, 25, IF(H78=INDICATORS!J181, 50, IF(H78=INDICATORS!K181, 75, 100))))</f>
        <v>100</v>
      </c>
      <c r="J78" s="116"/>
      <c r="K78" s="173"/>
      <c r="L78" s="174"/>
      <c r="M78" s="174"/>
      <c r="N78" s="175"/>
      <c r="O78" s="107"/>
      <c r="P78" s="107"/>
    </row>
    <row r="79" spans="1:16" ht="170.1">
      <c r="A79" s="113" t="str">
        <f>INDICATORS!C188</f>
        <v>Catastrophe Bonds</v>
      </c>
      <c r="B79" s="117" t="str">
        <f>INDICATORS!F188</f>
        <v>Is the MPA vulnerable to catastrophic events, such as hurricanes, coral bleaching, or oil spills?Preferably based on scientific evidence for risk assessment.</v>
      </c>
      <c r="C79" s="118" t="str">
        <f>INDICATORS!G188</f>
        <v>This is a mandatory requirement. The funding instrument is mainly for damage recovery from the disaster. Answering “unsure” can still allow checking implementation feasibility to see whether the MPA has the capacity for scientific assessment.</v>
      </c>
      <c r="D79" s="119"/>
      <c r="E79" s="116"/>
      <c r="F79" s="176" t="str">
        <f>INDICATORS!F190</f>
        <v>Does the MPA currently (or potentially in the future) have the necessary staff capacity to manage the implementation of the financing mechanism?</v>
      </c>
      <c r="G79" s="177" t="str">
        <f>INDICATORS!G190</f>
        <v>Establishing the mechanism requires very high personnel capacity. It requires personnel in financial underwriting, negotiating deal terms, outlining financial management structures, lobbying for public and government support, developing a management plan that clearly outlines how funds will be used, and supporting background scientific research (surveys and risk assessments).</v>
      </c>
      <c r="H79" s="177"/>
      <c r="I79" s="178">
        <f>IF(H79=INDICATORS!H190, 0, IF(H79=INDICATORS!I190, 25, IF(H79=INDICATORS!J190, 50, IF(H79=INDICATORS!K190, 75, 100))))</f>
        <v>100</v>
      </c>
      <c r="J79" s="116"/>
      <c r="K79" s="117" t="str">
        <f>INDICATORS!F192</f>
        <v>Does the MPA have sufficient personnel for key tasks related to managing the financing mechanism?</v>
      </c>
      <c r="L79" s="118" t="str">
        <f>INDICATORS!G192</f>
        <v>Managing the mechanism requires moderate personnel capacity to manage funds and ensure compliance with deal terms, including high-quality accounting.</v>
      </c>
      <c r="M79" s="118"/>
      <c r="N79" s="119">
        <f>IF(M79=INDICATORS!H192, 0, IF(M79=INDICATORS!I192, 25, IF(M79=INDICATORS!J192, 50, IF(M79=INDICATORS!K192, 75, 100))))</f>
        <v>100</v>
      </c>
      <c r="O79" s="107"/>
      <c r="P79" s="107"/>
    </row>
    <row r="80" spans="1:16" ht="86.1" thickBot="1">
      <c r="A80" s="359" t="str">
        <f>INDICATORS!C188</f>
        <v>Catastrophe Bonds</v>
      </c>
      <c r="B80" s="122" t="str">
        <f>INDICATORS!F189</f>
        <v>Does the MPA have a good financial structure, and does it have (or the potential to implement) at least one income-generating mechanism that can be used to pay the interest?</v>
      </c>
      <c r="C80" s="123" t="str">
        <f>INDICATORS!G189</f>
        <v>Capacity to repay the bond should be a precondition to apply this mechanism.</v>
      </c>
      <c r="D80" s="124"/>
      <c r="E80" s="116"/>
      <c r="F80" s="122" t="str">
        <f>INDICATORS!F191</f>
        <v>Has this mechanism been implemented elsewhere in the country for supporting environmental protection?</v>
      </c>
      <c r="G80" s="123" t="str">
        <f>INDICATORS!G191</f>
        <v>This is a moderate requirement, but existing experience will make the implementation of the instrument much easier by extending the scope of existing ones or building on their experience.</v>
      </c>
      <c r="H80" s="123"/>
      <c r="I80" s="124">
        <f>IF(H80=INDICATORS!H191, 0, IF(H80=INDICATORS!I191, 25, IF(H80=INDICATORS!J191, 50, IF(H80=INDICATORS!K191, 75, 100))))</f>
        <v>100</v>
      </c>
      <c r="J80" s="116"/>
      <c r="K80" s="122" t="str">
        <f>INDICATORS!F193</f>
        <v>Does the MPA have the physical infrastructure and equipment needed for managing the instrument?</v>
      </c>
      <c r="L80" s="123" t="str">
        <f>INDICATORS!G193</f>
        <v>The capital requirement for managing the mechanism is low. Needed facilities include office and supplies for administrative work and potentially hosting meetings.</v>
      </c>
      <c r="M80" s="123"/>
      <c r="N80" s="124">
        <f>IF(M80=INDICATORS!H193, 0, IF(M80=INDICATORS!I193, 25, IF(M80=INDICATORS!J193, 50, IF(M80=INDICATORS!K193, 75, 100))))</f>
        <v>100</v>
      </c>
      <c r="O80" s="107"/>
      <c r="P80" s="107"/>
    </row>
    <row r="81" spans="1:16" ht="135.94999999999999">
      <c r="A81" s="186" t="str">
        <f>INDICATORS!C195</f>
        <v>Risk Pools</v>
      </c>
      <c r="B81" s="147" t="str">
        <f>INDICATORS!F195</f>
        <v>Are there multiple MPAs (in the same region) vulnerable to similar disaster events, including extreme weather events, ecological damage, or infrastructure failure? Preferably based on risk assessment with scientific evidence.</v>
      </c>
      <c r="C81" s="143" t="str">
        <f>INDICATORS!G195</f>
        <v>This is a mandatory requirement. The funding instrument is mainly for damage recovery from disasters. The instrument requires multiple MPAs that suffer from similar risks to collectively contribute to a shared fund to cover unexpected events or disasters. Answering “unsure” can still allow checking implementation feasibility to see whether the MPA has the capacity for scientific assessment.</v>
      </c>
      <c r="D81" s="152"/>
      <c r="E81" s="116"/>
      <c r="F81" s="147" t="str">
        <f>INDICATORS!F196</f>
        <v>Does the MPA or the collaborated MPA currently (or potentially in the future) have the necessary staff capacity to manage the implementation of the financing mechanism?</v>
      </c>
      <c r="G81" s="143" t="str">
        <f>INDICATORS!G196</f>
        <v>Establishing the mechanism requires high personnel capacity, including staff for communication to manage the collaboration among MPAs and financial experts to manage pooled funds. Support for background scientific research (risk assessment) may also be needed.</v>
      </c>
      <c r="H81" s="143"/>
      <c r="I81" s="152">
        <f>IF(H81=INDICATORS!H196, 0, IF(H81=INDICATORS!I196, 25, IF(H81=INDICATORS!J196, 50, IF(H81=INDICATORS!K196, 75, 100))))</f>
        <v>100</v>
      </c>
      <c r="J81" s="116"/>
      <c r="K81" s="147" t="str">
        <f>INDICATORS!F198</f>
        <v>Does the MPA have sufficient personnel for key tasks related to managing the financing mechanism?</v>
      </c>
      <c r="L81" s="143" t="str">
        <f>INDICATORS!G198</f>
        <v>Managing the mechanism requires high personnel capacity, especially personnel for managing and coordinating among collaborating MPAs and financial management.</v>
      </c>
      <c r="M81" s="143"/>
      <c r="N81" s="152">
        <f>IF(M81=INDICATORS!H198, 0, IF(M81=INDICATORS!I198, 25, IF(M81=INDICATORS!J198, 50, IF(M81=INDICATORS!K198, 75, 100))))</f>
        <v>100</v>
      </c>
      <c r="O81" s="107"/>
      <c r="P81" s="107"/>
    </row>
    <row r="82" spans="1:16" ht="86.1" thickBot="1">
      <c r="A82" s="129" t="str">
        <f>INDICATORS!C195</f>
        <v>Risk Pools</v>
      </c>
      <c r="B82" s="103"/>
      <c r="C82" s="150"/>
      <c r="D82" s="151"/>
      <c r="E82" s="116"/>
      <c r="F82" s="149" t="str">
        <f>INDICATORS!F197</f>
        <v>Has this mechanism been implemented elsewhere in the country for supporting environmental protection?</v>
      </c>
      <c r="G82" s="145" t="str">
        <f>INDICATORS!G197</f>
        <v>This is a moderate requirement, but existing experience can be followed and make implementation easier.</v>
      </c>
      <c r="H82" s="145"/>
      <c r="I82" s="146">
        <f>IF(H82=INDICATORS!H197, 0, IF(H82=INDICATORS!I197, 25, IF(H82=INDICATORS!J197, 50, IF(H82=INDICATORS!K197, 75, 100))))</f>
        <v>100</v>
      </c>
      <c r="J82" s="116"/>
      <c r="K82" s="149" t="str">
        <f>INDICATORS!F199</f>
        <v>Does the MPA have the physical infrastructure and equipment needed for managing the instrument?</v>
      </c>
      <c r="L82" s="145" t="str">
        <f>INDICATORS!G199</f>
        <v>The capital requirement for managing the mechanism is low. Needed facilities include office space and supplies for administrative work and hosting meetings.</v>
      </c>
      <c r="M82" s="145"/>
      <c r="N82" s="146">
        <f>IF(M82=INDICATORS!H199, 0, IF(M82=INDICATORS!I199, 25, IF(M82=INDICATORS!J199, 50, IF(M82=INDICATORS!K199, 75, 100))))</f>
        <v>100</v>
      </c>
      <c r="O82" s="107"/>
      <c r="P82" s="107"/>
    </row>
    <row r="83" spans="1:16" ht="204">
      <c r="A83" s="113" t="str">
        <f>INDICATORS!C201</f>
        <v>Parametric Insurance</v>
      </c>
      <c r="B83" s="117" t="str">
        <f>INDICATORS!F201</f>
        <v>Does the MPA have a good financial structure, and does it have (or the potential to implement) at least one income-generating mechanism that can be used to pay the premium?
OR does it have good collaboration with multiple parties, including relevant local stakeholders, environmental/governmental agencies, MPA managers, international donors, or climate adaptation funds to pay the premium together?</v>
      </c>
      <c r="C83" s="118" t="str">
        <f>INDICATORS!G201</f>
        <v>This is a mandatory requirement. Consider the capacity to pay the premium regularly to the insurance company as a precondition to apply this mechanism. The payment of the premium can come from the MPA's own income generation or from collaborating partners. The instrument is eligible as long as the answer is yes for either case.</v>
      </c>
      <c r="D83" s="119"/>
      <c r="E83" s="116"/>
      <c r="F83" s="176" t="str">
        <f>INDICATORS!F203</f>
        <v>Does the MPA currently (or potentially in the future) have the necessary staff capacity to manage the implementation of the financing mechanism?</v>
      </c>
      <c r="G83" s="177" t="str">
        <f>INDICATORS!G203</f>
        <v>Establishing the mechanism requires high personnel capacity, including support for background scientific research (surveys and risk assessments) and stakeholder meetings and negotiations. It also requires raising support and fostering collaboration among several different stakeholders.</v>
      </c>
      <c r="H83" s="177"/>
      <c r="I83" s="178">
        <f>IF(H83=INDICATORS!H203, 0, IF(H83=INDICATORS!I203, 25, IF(H83=INDICATORS!J203, 50, IF(H83=INDICATORS!K203, 75, 100))))</f>
        <v>100</v>
      </c>
      <c r="J83" s="116"/>
      <c r="K83" s="176" t="str">
        <f>INDICATORS!F206</f>
        <v>Does the MPA have sufficient personnel for key tasks related to managing the financing mechanism?</v>
      </c>
      <c r="L83" s="177" t="str">
        <f>INDICATORS!G206</f>
        <v>Managing the mechanism requires very high personnel capacity for overseeing collection and management of fees and insurance payouts, managing stakeholder communication and relations, and scientific monitoring personnel to oversee reef status and conduct restoration efforts when applicable.</v>
      </c>
      <c r="M83" s="177"/>
      <c r="N83" s="178">
        <f>IF(M83=INDICATORS!H206, 0, IF(M83=INDICATORS!I206, 25, IF(M83=INDICATORS!J206, 50, IF(M83=INDICATORS!K206, 75, 100))))</f>
        <v>100</v>
      </c>
      <c r="O83" s="107"/>
      <c r="P83" s="107"/>
    </row>
    <row r="84" spans="1:16" ht="102">
      <c r="A84" s="360" t="str">
        <f>INDICATORS!C201</f>
        <v>Parametric Insurance</v>
      </c>
      <c r="B84" s="135" t="str">
        <f>INDICATORS!F202</f>
        <v>Is the MPA vulnerable to climate events (e.g., hurricane, coral bleaching, extreme temperature) or to other environmental disasters? Preferably based on risk assessment with scientific evidence.</v>
      </c>
      <c r="C84" s="136" t="str">
        <f>INDICATORS!G202</f>
        <v>This is a mandatory requirement. The funding instrument is mainly for damage recovery from the disaster. Answering “unsure” can still allow checking implementation feasibility to see whether the MPA has the capacity for scientific assessment.</v>
      </c>
      <c r="D84" s="137"/>
      <c r="E84" s="116"/>
      <c r="F84" s="135" t="str">
        <f>INDICATORS!F204</f>
        <v>Has this mechanism been implemented elsewhere in the country for supporting environmental protection?</v>
      </c>
      <c r="G84" s="136" t="str">
        <f>INDICATORS!G204</f>
        <v>This is a moderate requirement, but existing experience can be followed and make implementation easier.</v>
      </c>
      <c r="H84" s="136"/>
      <c r="I84" s="137">
        <f>IF(H84=INDICATORS!H204, 0, IF(H84=INDICATORS!I204, 25, IF(H84=INDICATORS!J204, 50, IF(H84=INDICATORS!K204, 75, 100))))</f>
        <v>100</v>
      </c>
      <c r="J84" s="116"/>
      <c r="K84" s="135" t="str">
        <f>INDICATORS!F207</f>
        <v>Does the MPA have the physical infrastructure and equipment needed for managing the instrument?</v>
      </c>
      <c r="L84" s="136" t="str">
        <f>INDICATORS!G207</f>
        <v>The capital requirement for managing the mechanism is moderate. Facilities include office space for administrative work and meetings, and any equipment necessary for scientific monitoring and restoration.</v>
      </c>
      <c r="M84" s="136"/>
      <c r="N84" s="137">
        <f>IF(M84=INDICATORS!H207, 0, IF(M84=INDICATORS!I207, 25, IF(M84=INDICATORS!J207, 50, IF(M84=INDICATORS!K207, 75, 100))))</f>
        <v>100</v>
      </c>
      <c r="O84" s="107"/>
      <c r="P84" s="107"/>
    </row>
    <row r="85" spans="1:16" ht="137.1" thickBot="1">
      <c r="A85" s="359" t="str">
        <f>INDICATORS!C201</f>
        <v>Parametric Insurance</v>
      </c>
      <c r="B85" s="120"/>
      <c r="C85" s="106"/>
      <c r="D85" s="121"/>
      <c r="E85" s="116"/>
      <c r="F85" s="122" t="str">
        <f>INDICATORS!F205</f>
        <v>Is there coastal infrastructure or infrastructure from the MPA that benefits from ecosystem protection services (e.g., coastal protection) against climate/environmental impacts? And do local stakeholders have a consistent agreement that such ecosystem services are valuable?</v>
      </c>
      <c r="G85" s="123" t="str">
        <f>INDICATORS!G205</f>
        <v>This is a highly important requirement. The consistent agreement among local stakeholders will make collaborative payment of the premium possible.</v>
      </c>
      <c r="H85" s="123"/>
      <c r="I85" s="124">
        <f>IF(H85=INDICATORS!H205, 0, IF(H85=INDICATORS!I205, 25, IF(H85=INDICATORS!J205, 50, IF(H85=INDICATORS!K205, 75, 100))))</f>
        <v>100</v>
      </c>
      <c r="J85" s="116"/>
      <c r="K85" s="120"/>
      <c r="L85" s="106"/>
      <c r="M85" s="106"/>
      <c r="N85" s="121"/>
      <c r="O85" s="107"/>
      <c r="P85" s="107"/>
    </row>
    <row r="86" spans="1:16" ht="186.95">
      <c r="A86" s="186" t="str">
        <f>INDICATORS!C211</f>
        <v>Extractive Licenses and Permits</v>
      </c>
      <c r="B86" s="147" t="str">
        <f>INDICATORS!F211</f>
        <v>Is sustainable harvest of natural resources permitted within the MPA?</v>
      </c>
      <c r="C86" s="143" t="str">
        <f>INDICATORS!G211</f>
        <v>This is a mandatory requirement.</v>
      </c>
      <c r="D86" s="152"/>
      <c r="E86" s="116"/>
      <c r="F86" s="147" t="str">
        <f>INDICATORS!F214</f>
        <v>Can the minimum personnel capacity requirements for implementing the mechanism be met?</v>
      </c>
      <c r="G86" s="143" t="str">
        <f>INDICATORS!G214</f>
        <v>Establishing the mechanism requires high personnel capacity, including considerable capacity for background research and planning, such as scientific research to evaluate the potential capacity for extraction of the natural resource stock. It also requires raising support and fostering collaboration with the government and other relevant stakeholders.</v>
      </c>
      <c r="H86" s="143"/>
      <c r="I86" s="152">
        <f>IF(H86=INDICATORS!H214, 0, IF(H86=INDICATORS!I214, 25, IF(H86=INDICATORS!J214, 50, IF(H86=INDICATORS!K214, 75, 100))))</f>
        <v>100</v>
      </c>
      <c r="J86" s="116"/>
      <c r="K86" s="147" t="str">
        <f>INDICATORS!F217</f>
        <v>Can the minimum personnel capacity requirements for managing the mechanism be met?</v>
      </c>
      <c r="L86" s="143" t="str">
        <f>INDICATORS!G217</f>
        <v>Managing the mechanism requires high personnel capacity, including accounting personnel for managing income, personnel for managing fee collection, enforcement personnel for monitoring use and stock of natural resources, as well as ensuring sustainable harvest practices, and personnel for outreach and communication with relevant stakeholders.</v>
      </c>
      <c r="M86" s="143"/>
      <c r="N86" s="152">
        <f>IF(M86=INDICATORS!H217, 0, IF(M86=INDICATORS!I217, 25, IF(M86=INDICATORS!J217, 50, IF(M86=INDICATORS!K217, 75, 100))))</f>
        <v>100</v>
      </c>
      <c r="O86" s="107"/>
      <c r="P86" s="107"/>
    </row>
    <row r="87" spans="1:16" ht="153">
      <c r="A87" s="129" t="str">
        <f>INDICATORS!C211</f>
        <v>Extractive Licenses and Permits</v>
      </c>
      <c r="B87" s="148" t="str">
        <f>INDICATORS!F212</f>
        <v>Is the natural resource primarily accessible within the MPA, either because it cannot be harvested outside the MPA in meaningful quantities or because harvesting it outside the MPA would require substantially greater effort and cost?</v>
      </c>
      <c r="C87" s="133" t="str">
        <f>INDICATORS!G212</f>
        <v>This is a mandatory requirement.</v>
      </c>
      <c r="D87" s="144"/>
      <c r="E87" s="116"/>
      <c r="F87" s="148" t="str">
        <f>INDICATORS!F215</f>
        <v>Has this mechanism been implemented elsewhere in the country for supporting environmental protection?</v>
      </c>
      <c r="G87" s="142" t="str">
        <f>INDICATORS!G215</f>
        <v>This is a moderate requirement, which demonstrates government readiness and precedent for this mechanism.</v>
      </c>
      <c r="H87" s="142"/>
      <c r="I87" s="144">
        <f>IF(H87=INDICATORS!H215, 0, IF(H87=INDICATORS!I215, 25, IF(H87=INDICATORS!J215, 50, IF(H87=INDICATORS!K215, 75, 100))))</f>
        <v>100</v>
      </c>
      <c r="J87" s="116"/>
      <c r="K87" s="148" t="str">
        <f>INDICATORS!F218</f>
        <v>Does the MPA have the necessary supplies and infrastructure to support extractive use rights?</v>
      </c>
      <c r="L87" s="142" t="str">
        <f>INDICATORS!G218</f>
        <v>The capital requirement for managing the mechanism is moderate. There is significant variation depending on the type and scope of resource extraction, but at minimum, equipment for monitoring and surveillance at the location of harvest practices and office space for administrative work are needed.</v>
      </c>
      <c r="M87" s="142"/>
      <c r="N87" s="144">
        <f>IF(M87=INDICATORS!H218, 0, IF(M87=INDICATORS!I218, 25, IF(M87=INDICATORS!J218, 50, IF(M87=INDICATORS!K218, 75, 100))))</f>
        <v>100</v>
      </c>
      <c r="O87" s="107"/>
      <c r="P87" s="107"/>
    </row>
    <row r="88" spans="1:16" ht="86.1" thickBot="1">
      <c r="A88" s="129" t="str">
        <f>INDICATORS!C211</f>
        <v>Extractive Licenses and Permits</v>
      </c>
      <c r="B88" s="149" t="str">
        <f>INDICATORS!F213</f>
        <v>Is the harvesting of the natural resource compatible with the MPA’s conservation objectives, such that associated environmental impacts do not undermine those objectives?</v>
      </c>
      <c r="C88" s="180" t="str">
        <f>INDICATORS!G213</f>
        <v>This is a mandatory requirement.</v>
      </c>
      <c r="D88" s="146"/>
      <c r="E88" s="116"/>
      <c r="F88" s="203" t="str">
        <f>INDICATORS!F216</f>
        <v>For the resource potentially being extracted, do the areas within the MPA provide better and more abundant access to that resource than areas outside the MPA?</v>
      </c>
      <c r="G88" s="204" t="str">
        <f>INDICATORS!G216</f>
        <v>This is a highly important requirement.</v>
      </c>
      <c r="H88" s="204"/>
      <c r="I88" s="205">
        <f>IF(H88=INDICATORS!H216, 0, IF(H88=INDICATORS!I216, 25, IF(H88=INDICATORS!J216, 50, IF(H88=INDICATORS!K216, 75, 100))))</f>
        <v>100</v>
      </c>
      <c r="J88" s="116"/>
      <c r="K88" s="173"/>
      <c r="L88" s="174"/>
      <c r="M88" s="174"/>
      <c r="N88" s="175"/>
      <c r="O88" s="107"/>
      <c r="P88" s="107"/>
    </row>
    <row r="89" spans="1:16" ht="119.1">
      <c r="A89" s="361" t="str">
        <f>INDICATORS!C220</f>
        <v>Non-Extractive Licenses and Permits</v>
      </c>
      <c r="B89" s="362" t="str">
        <f>INDICATORS!F220</f>
        <v xml:space="preserve">
Does the MPA permit the activity in question?</v>
      </c>
      <c r="C89" s="177" t="str">
        <f>INDICATORS!G220</f>
        <v>This is a mandatory requirement.</v>
      </c>
      <c r="D89" s="178"/>
      <c r="E89" s="116"/>
      <c r="F89" s="117" t="str">
        <f>INDICATORS!F223</f>
        <v>Has this mechanism been implemented elsewhere in the country for supporting environmental protection?</v>
      </c>
      <c r="G89" s="118" t="str">
        <f>INDICATORS!G223</f>
        <v>This is a moderate requirement, which demonstrates government readiness and precedent for this mechanism.</v>
      </c>
      <c r="H89" s="118"/>
      <c r="I89" s="119">
        <f>IF(H89=INDICATORS!H223, 0, IF(H89=INDICATORS!I223, 25, IF(H89=INDICATORS!J223, 50, IF(H89=INDICATORS!K223, 75, 100))))</f>
        <v>100</v>
      </c>
      <c r="J89" s="116"/>
      <c r="K89" s="117" t="str">
        <f>INDICATORS!F225</f>
        <v>Can the minimum personnel capacity requirements for managing the mechanism be met?</v>
      </c>
      <c r="L89" s="118" t="str">
        <f>INDICATORS!G225</f>
        <v>Managing the mechanism requires low personnel capacity, with at least one administrative staff member to process permits and manage income. Some programs may require marketing or outreach to position the MPA as a destination for the specified use.</v>
      </c>
      <c r="M89" s="118"/>
      <c r="N89" s="119">
        <f>IF(M89=INDICATORS!H225, 0, IF(M89=INDICATORS!I225, 25, IF(M89=INDICATORS!J225, 50, IF(M89=INDICATORS!K225, 75, 100))))</f>
        <v>100</v>
      </c>
      <c r="O89" s="107"/>
      <c r="P89" s="107"/>
    </row>
    <row r="90" spans="1:16" ht="84.95">
      <c r="A90" s="363" t="str">
        <f>INDICATORS!C220</f>
        <v>Non-Extractive Licenses and Permits</v>
      </c>
      <c r="B90" s="364" t="str">
        <f>INDICATORS!F221</f>
        <v>Can the activity be done without interfering with the MPA's conservation objectives?</v>
      </c>
      <c r="C90" s="136" t="str">
        <f>INDICATORS!G221</f>
        <v>This is a mandatory requirement.</v>
      </c>
      <c r="D90" s="137"/>
      <c r="E90" s="116"/>
      <c r="F90" s="135" t="str">
        <f>INDICATORS!F222</f>
        <v>Can the minimum personnel capacity requirements for implementing the mechanism be met?</v>
      </c>
      <c r="G90" s="136" t="str">
        <f>INDICATORS!G222</f>
        <v>Establishing the mechanism requires low personnel capacity, including organizing the permitting process and fee collection, and generating support from the government and higher-level management.</v>
      </c>
      <c r="H90" s="136"/>
      <c r="I90" s="137">
        <f>IF(H90=INDICATORS!H222, 0, IF(H90=INDICATORS!I222, 25, IF(H90=INDICATORS!J222, 50, IF(H90=INDICATORS!K222, 75, 100))))</f>
        <v>100</v>
      </c>
      <c r="J90" s="116"/>
      <c r="K90" s="135" t="str">
        <f>INDICATORS!F226</f>
        <v>Does the MPA have the necessary supplies and infrastructure to support non-extractive use rights?</v>
      </c>
      <c r="L90" s="136" t="str">
        <f>INDICATORS!G226</f>
        <v>The capital requirement for managing the mechanism is low. Office space and supplies for administrative work are needed.</v>
      </c>
      <c r="M90" s="136"/>
      <c r="N90" s="137">
        <f>IF(M90=INDICATORS!H226, 0, IF(M90=INDICATORS!I226, 25, IF(M90=INDICATORS!J226, 50, IF(M90=INDICATORS!K226, 75, 100))))</f>
        <v>100</v>
      </c>
      <c r="O90" s="107"/>
      <c r="P90" s="107"/>
    </row>
    <row r="91" spans="1:16" ht="51.95" thickBot="1">
      <c r="A91" s="365" t="str">
        <f>INDICATORS!C220</f>
        <v>Non-Extractive Licenses and Permits</v>
      </c>
      <c r="B91" s="366" t="str">
        <f>INDICATORS!F224</f>
        <v>For the activity considered, is there a clear advantage to conducting it within the MPA's boundaries versus outside?</v>
      </c>
      <c r="C91" s="123" t="str">
        <f>INDICATORS!G224</f>
        <v>This is a mandatory requirement.</v>
      </c>
      <c r="D91" s="124"/>
      <c r="E91" s="116"/>
      <c r="F91" s="105"/>
      <c r="G91" s="139"/>
      <c r="H91" s="139"/>
      <c r="I91" s="140"/>
      <c r="J91" s="116"/>
      <c r="K91" s="120"/>
      <c r="L91" s="106"/>
      <c r="M91" s="106"/>
      <c r="N91" s="121"/>
      <c r="O91" s="107"/>
      <c r="P91" s="107"/>
    </row>
    <row r="92" spans="1:16" ht="51">
      <c r="A92" s="183" t="str">
        <f>INDICATORS!C228</f>
        <v>Sustainable Seafood Branding</v>
      </c>
      <c r="B92" s="126" t="str">
        <f>INDICATORS!F231</f>
        <v>Does the MPA currently contain seafood production or harvest?</v>
      </c>
      <c r="C92" s="127" t="str">
        <f>INDICATORS!G231</f>
        <v>This is a mandatory requirement.</v>
      </c>
      <c r="D92" s="128"/>
      <c r="E92" s="116"/>
      <c r="F92" s="126" t="str">
        <f>INDICATORS!F228</f>
        <v>Can the minimum personnel capacity requirements for implementing the mechanism be met?</v>
      </c>
      <c r="G92" s="127" t="str">
        <f>INDICATORS!G228</f>
        <v>Establishing the mechanism requires high personnel capacity.</v>
      </c>
      <c r="H92" s="127"/>
      <c r="I92" s="128">
        <f>IF(H92=INDICATORS!H228, 0, IF(H92=INDICATORS!I228, 25, IF(H92=INDICATORS!J228, 50, IF(H92=INDICATORS!K228, 75, 100))))</f>
        <v>100</v>
      </c>
      <c r="J92" s="116"/>
      <c r="K92" s="126" t="str">
        <f>INDICATORS!F229</f>
        <v>Can the minimum personnel capacity requirements for managing the mechanism be met?</v>
      </c>
      <c r="L92" s="127" t="str">
        <f>INDICATORS!G229</f>
        <v>Managing the mechanism requires low personnel capacity.</v>
      </c>
      <c r="M92" s="127"/>
      <c r="N92" s="128">
        <f>IF(M92=INDICATORS!H229, 0, IF(M92=INDICATORS!I229, 25, IF(M92=INDICATORS!J229, 50, IF(M92=INDICATORS!K229, 75, 100))))</f>
        <v>100</v>
      </c>
      <c r="O92" s="107"/>
      <c r="P92" s="107"/>
    </row>
    <row r="93" spans="1:16" ht="51">
      <c r="A93" s="184" t="str">
        <f>INDICATORS!C228</f>
        <v>Sustainable Seafood Branding</v>
      </c>
      <c r="B93" s="130"/>
      <c r="C93" s="116"/>
      <c r="D93" s="131"/>
      <c r="E93" s="116"/>
      <c r="F93" s="132" t="str">
        <f>INDICATORS!F230</f>
        <v>Has this mechanism been implemented elsewhere in the country for supporting environmental protection?</v>
      </c>
      <c r="G93" s="133" t="str">
        <f>INDICATORS!G230</f>
        <v>This is a moderate requirement.</v>
      </c>
      <c r="H93" s="133"/>
      <c r="I93" s="134">
        <f>IF(H93=INDICATORS!H230, 0, IF(H93=INDICATORS!I230, 25, IF(H93=INDICATORS!J230, 50, IF(H93=INDICATORS!K230, 75, 100))))</f>
        <v>100</v>
      </c>
      <c r="J93" s="116"/>
      <c r="K93" s="132" t="str">
        <f>INDICATORS!F233</f>
        <v>Can the seafood production/harvest activities be traced and monitored?</v>
      </c>
      <c r="L93" s="133" t="str">
        <f>INDICATORS!G233</f>
        <v>This is a highly important requirement.</v>
      </c>
      <c r="M93" s="133"/>
      <c r="N93" s="134">
        <f>IF(M93=INDICATORS!H233, 0, IF(M93=INDICATORS!I233, 25, IF(M93=INDICATORS!J233, 50, IF(M93=INDICATORS!K233, 75, 100))))</f>
        <v>100</v>
      </c>
      <c r="O93" s="107"/>
      <c r="P93" s="107"/>
    </row>
    <row r="94" spans="1:16" ht="35.1" thickBot="1">
      <c r="A94" s="185" t="str">
        <f>INDICATORS!C228</f>
        <v>Sustainable Seafood Branding</v>
      </c>
      <c r="B94" s="173"/>
      <c r="C94" s="174"/>
      <c r="D94" s="175"/>
      <c r="E94" s="116"/>
      <c r="F94" s="179" t="str">
        <f>INDICATORS!F232</f>
        <v>Is the seafood production/harvest happening in the MPA done sustainably?</v>
      </c>
      <c r="G94" s="180" t="str">
        <f>INDICATORS!G232</f>
        <v>This is a highly important requirement.</v>
      </c>
      <c r="H94" s="180"/>
      <c r="I94" s="181">
        <f>IF(H94=INDICATORS!H232, 0, IF(H94=INDICATORS!I232, 25, IF(H94=INDICATORS!J232, 50, IF(H94=INDICATORS!K232, 75, 100))))</f>
        <v>100</v>
      </c>
      <c r="J94" s="116"/>
      <c r="K94" s="173"/>
      <c r="L94" s="174"/>
      <c r="M94" s="174"/>
      <c r="N94" s="175"/>
      <c r="O94" s="107"/>
      <c r="P94" s="107"/>
    </row>
    <row r="95" spans="1:16" ht="84.95">
      <c r="A95" s="361" t="str">
        <f>INDICATORS!C235</f>
        <v>Volunteering</v>
      </c>
      <c r="B95" s="154" t="s">
        <v>175</v>
      </c>
      <c r="C95" s="154"/>
      <c r="D95" s="155"/>
      <c r="E95" s="116"/>
      <c r="F95" s="176" t="str">
        <f>INDICATORS!F235</f>
        <v>Does the MPA have administrative staff who can design and manage a volunteer program, including legal requirements (e.g., release forms)?</v>
      </c>
      <c r="G95" s="177" t="str">
        <f>INDICATORS!G235</f>
        <v>Establishing the mechanism requires low personnel capacity. It requires basic administrative oversight for coordinating tasks, managing forms, and volunteer relations.</v>
      </c>
      <c r="H95" s="177"/>
      <c r="I95" s="178">
        <f>IF(H95=INDICATORS!H235, 0, IF(H95=INDICATORS!I235, 25, IF(H95=INDICATORS!J235, 50, IF(H95=INDICATORS!K235, 75, 100))))</f>
        <v>100</v>
      </c>
      <c r="J95" s="116"/>
      <c r="K95" s="117" t="str">
        <f>INDICATORS!F237</f>
        <v>Can the minimum personnel requirements for managing the instrument be met?</v>
      </c>
      <c r="L95" s="118" t="str">
        <f>INDICATORS!G237</f>
        <v>Managing the mechanism requires low personnel capacity, including coordination and outreach duties that require dedicated time from existing staff or volunteers.</v>
      </c>
      <c r="M95" s="118"/>
      <c r="N95" s="119">
        <f>IF(M95=INDICATORS!H237, 0, IF(M95=INDICATORS!I237, 25, IF(M95=INDICATORS!J237, 50, IF(M95=INDICATORS!K237, 75, 100))))</f>
        <v>100</v>
      </c>
      <c r="O95" s="107"/>
      <c r="P95" s="107"/>
    </row>
    <row r="96" spans="1:16" ht="68.099999999999994">
      <c r="A96" s="363" t="str">
        <f>INDICATORS!C235</f>
        <v>Volunteering</v>
      </c>
      <c r="B96" s="106"/>
      <c r="C96" s="106"/>
      <c r="D96" s="121"/>
      <c r="E96" s="116"/>
      <c r="F96" s="135" t="str">
        <f>INDICATORS!F236</f>
        <v>Have volunteering programs been implemented in this country for environmental protection?</v>
      </c>
      <c r="G96" s="136" t="str">
        <f>INDICATORS!G236</f>
        <v>This is a moderate requirement, but it indicates legal and operational familiarity with the mechanism.</v>
      </c>
      <c r="H96" s="136"/>
      <c r="I96" s="137">
        <f>IF(H96=INDICATORS!H236, 0, IF(H96=INDICATORS!I236, 25, IF(H96=INDICATORS!J236, 50, IF(H96=INDICATORS!K236, 75, 100))))</f>
        <v>100</v>
      </c>
      <c r="J96" s="116"/>
      <c r="K96" s="135" t="str">
        <f>INDICATORS!F238</f>
        <v>Can the minimum capital requirements for managing the instrument be met?</v>
      </c>
      <c r="L96" s="136" t="str">
        <f>INDICATORS!G238</f>
        <v>The capital requirement for managing the mechanism is low. It needs basic office and field equipment not already supplied by participants.</v>
      </c>
      <c r="M96" s="136"/>
      <c r="N96" s="137">
        <f>IF(M96=INDICATORS!H238, 0, IF(M96=INDICATORS!I238, 25, IF(M96=INDICATORS!J238, 50, IF(M96=INDICATORS!K238, 75, 100))))</f>
        <v>100</v>
      </c>
      <c r="O96" s="107"/>
      <c r="P96" s="107"/>
    </row>
    <row r="97" spans="1:16" ht="51">
      <c r="A97" s="363" t="str">
        <f>INDICATORS!C235</f>
        <v>Volunteering</v>
      </c>
      <c r="B97" s="106"/>
      <c r="C97" s="106"/>
      <c r="D97" s="121"/>
      <c r="E97" s="116"/>
      <c r="F97" s="120"/>
      <c r="G97" s="106"/>
      <c r="H97" s="106"/>
      <c r="I97" s="121"/>
      <c r="J97" s="116"/>
      <c r="K97" s="135" t="str">
        <f>INDICATORS!F239</f>
        <v>Does the MPA have strong relationships with local communities or institutions that could support or promote volunteerism?</v>
      </c>
      <c r="L97" s="136" t="str">
        <f>INDICATORS!G239</f>
        <v>This is a moderate requirement. Local engagement increases volunteer participation and project success.</v>
      </c>
      <c r="M97" s="136"/>
      <c r="N97" s="137">
        <f>IF(M97=INDICATORS!H239, 0, IF(M97=INDICATORS!I239, 25, IF(M97=INDICATORS!J239, 50, IF(M97=INDICATORS!K239, 75, 100))))</f>
        <v>100</v>
      </c>
      <c r="O97" s="107"/>
      <c r="P97" s="107"/>
    </row>
    <row r="98" spans="1:16" ht="69" thickBot="1">
      <c r="A98" s="363" t="str">
        <f>INDICATORS!C235</f>
        <v>Volunteering</v>
      </c>
      <c r="B98" s="106"/>
      <c r="C98" s="106"/>
      <c r="D98" s="121"/>
      <c r="E98" s="116"/>
      <c r="F98" s="120"/>
      <c r="G98" s="106"/>
      <c r="H98" s="106"/>
      <c r="I98" s="121"/>
      <c r="J98" s="116"/>
      <c r="K98" s="122" t="str">
        <f>INDICATORS!F240</f>
        <v>Does the MPA have protocols in place to ensure volunteer safety and access to insurance coverage?</v>
      </c>
      <c r="L98" s="123" t="str">
        <f>INDICATORS!G240</f>
        <v>This is a moderate requirement. Volunteer programs require safety guidelines and sometimes liability coverage.</v>
      </c>
      <c r="M98" s="123"/>
      <c r="N98" s="124">
        <f>IF(M98=INDICATORS!H240, 0, IF(M98=INDICATORS!I240, 25, IF(M98=INDICATORS!J240, 50, IF(M98=INDICATORS!K240, 75, 100))))</f>
        <v>100</v>
      </c>
      <c r="O98" s="107"/>
      <c r="P98" s="107"/>
    </row>
    <row r="99" spans="1:16" ht="84.95">
      <c r="A99" s="183" t="str">
        <f>INDICATORS!C242</f>
        <v>Community Membership Fees or Contributions</v>
      </c>
      <c r="B99" s="182" t="str">
        <f>INDICATORS!F242</f>
        <v>Does the MPA or its managing organization have legal authorization to collect membership fees or contributions from local residents or stakeholders?</v>
      </c>
      <c r="C99" s="127" t="str">
        <f>INDICATORS!G242</f>
        <v>This is a mandatory requirement. Legal frameworks must allow for fee collection and fund management by the MPA or a partnering body.</v>
      </c>
      <c r="D99" s="128"/>
      <c r="E99" s="116"/>
      <c r="F99" s="126" t="str">
        <f>INDICATORS!F243</f>
        <v>Does the MPA have staff capable of designing and implementing a membership fee structure and managing stakeholder communication?</v>
      </c>
      <c r="G99" s="127" t="str">
        <f>INDICATORS!G243</f>
        <v>Establishing the mechanism requires moderate personnel capacity, including outreach, communications planning, and administrative oversight.</v>
      </c>
      <c r="H99" s="127"/>
      <c r="I99" s="128">
        <f>IF(H99=INDICATORS!H243, 0, IF(H99=INDICATORS!I243, 25, IF(H99=INDICATORS!J243, 50, IF(H99=INDICATORS!K243, 75, 100))))</f>
        <v>100</v>
      </c>
      <c r="J99" s="116"/>
      <c r="K99" s="126" t="str">
        <f>INDICATORS!F244</f>
        <v>Does the MPA have sufficient personnel to manage payments, member communication, and organize community events?</v>
      </c>
      <c r="L99" s="127" t="str">
        <f>INDICATORS!G244</f>
        <v>Managing the mechanism requires moderate personnel capacity, with at least one person to manage payments, member communication, and event coordination.</v>
      </c>
      <c r="M99" s="127"/>
      <c r="N99" s="128">
        <f>IF(M99=INDICATORS!H244, 0, IF(M99=INDICATORS!I244, 25, IF(M99=INDICATORS!J244, 50, IF(M99=INDICATORS!K244, 75, 100))))</f>
        <v>100</v>
      </c>
      <c r="O99" s="107"/>
      <c r="P99" s="107"/>
    </row>
    <row r="100" spans="1:16" ht="86.1" thickBot="1">
      <c r="A100" s="185" t="str">
        <f>INDICATORS!C242</f>
        <v>Community Membership Fees or Contributions</v>
      </c>
      <c r="B100" s="174"/>
      <c r="C100" s="174"/>
      <c r="D100" s="175"/>
      <c r="E100" s="116"/>
      <c r="F100" s="179" t="str">
        <f>INDICATORS!F246</f>
        <v>Is there evidence of stakeholder interest or willingness to join a membership program in exchange for benefits such as events or participation in MPA decisions?</v>
      </c>
      <c r="G100" s="180" t="str">
        <f>INDICATORS!G246</f>
        <v>This is a moderate requirement. A baseline of community engagement or willingness to contribute financially is key to feasibility.</v>
      </c>
      <c r="H100" s="180"/>
      <c r="I100" s="181">
        <f>IF(H100=INDICATORS!H246, 0, IF(H100=INDICATORS!I246, 25, IF(H100=INDICATORS!J246, 50, IF(H100=INDICATORS!K246, 75, 100))))</f>
        <v>100</v>
      </c>
      <c r="J100" s="116"/>
      <c r="K100" s="179" t="str">
        <f>INDICATORS!F245</f>
        <v>Does the MPA have the capital infrastructure (e.g., IT systems, meeting space) necessary to manage a membership program?</v>
      </c>
      <c r="L100" s="180" t="str">
        <f>INDICATORS!G245</f>
        <v>The capital requirement for managing the mechanism is low. It requires minimal capital, such as basic IT systems for membership management and a space for meetings or events.</v>
      </c>
      <c r="M100" s="180"/>
      <c r="N100" s="181">
        <f>IF(M100=INDICATORS!H245, 0, IF(M100=INDICATORS!I245, 25, IF(M100=INDICATORS!J245, 50, IF(M100=INDICATORS!K245, 75, 100))))</f>
        <v>100</v>
      </c>
      <c r="O100" s="107"/>
      <c r="P100" s="107"/>
    </row>
    <row r="101" spans="1:16" ht="102">
      <c r="A101" s="113" t="str">
        <f>INDICATORS!C248</f>
        <v>Donations from Local Events or Festivals</v>
      </c>
      <c r="B101" s="117" t="str">
        <f>INDICATORS!F248</f>
        <v>Is the MPA or its managing organization legally allowed to collect public donations through events and associated sales or raffles?</v>
      </c>
      <c r="C101" s="118" t="str">
        <f>INDICATORS!G248</f>
        <v>This is a mandatory requirement. The MPA must be authorized to solicit and receive funds through public events and partnerships.</v>
      </c>
      <c r="D101" s="119"/>
      <c r="E101" s="116"/>
      <c r="F101" s="176" t="str">
        <f>INDICATORS!F249</f>
        <v>Does the MPA have the staff, partners, or volunteers necessary to plan, organize, and promote local events or festivals?</v>
      </c>
      <c r="G101" s="177" t="str">
        <f>INDICATORS!G249</f>
        <v>Establishing the mechanism requires moderate personnel capacity, including event planning experience or partnerships with experienced organizers, as well as time from communications and logistics staff.</v>
      </c>
      <c r="H101" s="177"/>
      <c r="I101" s="178">
        <f>IF(H101=INDICATORS!H249, 0, IF(H101=INDICATORS!I249, 25, IF(H101=INDICATORS!J249, 50, IF(H101=INDICATORS!K249, 75, 100))))</f>
        <v>100</v>
      </c>
      <c r="J101" s="116"/>
      <c r="K101" s="176" t="str">
        <f>INDICATORS!F250</f>
        <v>Does the MPA have sufficient personnel to coordinate donations, track finances, manage community outreach, and report outcomes?</v>
      </c>
      <c r="L101" s="177" t="str">
        <f>INDICATORS!G250</f>
        <v>Managing the mechanism requires moderate personnel capacity, with at least one person needed to coordinate donations, track finances, manage community outreach, and report on outcomes.</v>
      </c>
      <c r="M101" s="177"/>
      <c r="N101" s="178">
        <f>IF(M101=INDICATORS!H250, 0, IF(M101=INDICATORS!I250, 25, IF(M101=INDICATORS!J250, 50, IF(M101=INDICATORS!K250, 75, 100))))</f>
        <v>100</v>
      </c>
      <c r="O101" s="107"/>
      <c r="P101" s="107"/>
    </row>
    <row r="102" spans="1:16" ht="120" thickBot="1">
      <c r="A102" s="360" t="str">
        <f>INDICATORS!C248</f>
        <v>Donations from Local Events or Festivals</v>
      </c>
      <c r="B102" s="120"/>
      <c r="C102" s="367"/>
      <c r="D102" s="121"/>
      <c r="E102" s="116"/>
      <c r="F102" s="122" t="str">
        <f>INDICATORS!F252</f>
        <v>Is there local interest in supporting marine conservation through attendance at events, making donations, or buying merchandise?</v>
      </c>
      <c r="G102" s="123" t="str">
        <f>INDICATORS!G252</f>
        <v>This is a moderate requirement. The local population and businesses must be engaged and interested in supporting conservation through community events.</v>
      </c>
      <c r="H102" s="123"/>
      <c r="I102" s="124">
        <f>IF(H102=INDICATORS!H252, 0, IF(H102=INDICATORS!I252, 25, IF(H102=INDICATORS!J252, 50, IF(H102=INDICATORS!K252, 75, 100))))</f>
        <v>100</v>
      </c>
      <c r="J102" s="116"/>
      <c r="K102" s="122" t="str">
        <f>INDICATORS!F251</f>
        <v>Does the MPA have the capital infrastructure (e.g., booths, payment technology, marketing materials) needed to support donation-based events?</v>
      </c>
      <c r="L102" s="123" t="str">
        <f>INDICATORS!G251</f>
        <v>The capital requirement for managing the mechanism is medium-high, depending on the size and nature of the event. Basic needs include booths, tables, marketing materials, and mobile payment technology (e.g., QR codes or card readers).</v>
      </c>
      <c r="M102" s="123"/>
      <c r="N102" s="124">
        <f>IF(M102=INDICATORS!H251, 0, IF(M102=INDICATORS!I251, 25, IF(M102=INDICATORS!J251, 50, IF(M102=INDICATORS!K251, 75, 100))))</f>
        <v>100</v>
      </c>
      <c r="O102" s="107"/>
      <c r="P102" s="107"/>
    </row>
    <row r="103" spans="1:16" ht="68.099999999999994">
      <c r="A103" s="125" t="str">
        <f>INDICATORS!C254</f>
        <v>Cultural and Heritage-Based Contributions</v>
      </c>
      <c r="B103" s="126" t="str">
        <f>INDICATORS!F254</f>
        <v>Is the MPA or its surrounding area officially recognized or widely acknowledged for its cultural or historical significance?</v>
      </c>
      <c r="C103" s="127" t="str">
        <f>INDICATORS!G254</f>
        <v>This is a mandatory requirement. Legal or institutional recognition enables access to cultural funding and validates promotion efforts.</v>
      </c>
      <c r="D103" s="128"/>
      <c r="E103" s="116"/>
      <c r="F103" s="126" t="str">
        <f>INDICATORS!F255</f>
        <v>Does the MPA have staff or partners capable of developing cultural tourism, exhibitions, or educational materials?</v>
      </c>
      <c r="G103" s="127" t="str">
        <f>INDICATORS!G255</f>
        <v>Establishing the mechanism requires moderate personnel capacity, including collaboration with cultural institutions, tourism boards, or educational experts.</v>
      </c>
      <c r="H103" s="127"/>
      <c r="I103" s="128">
        <f>IF(H103=INDICATORS!H255, 0, IF(H103=INDICATORS!I255, 25, IF(H103=INDICATORS!J255, 50, IF(H103=INDICATORS!K255, 75, 100))))</f>
        <v>100</v>
      </c>
      <c r="J103" s="116"/>
      <c r="K103" s="126" t="str">
        <f>INDICATORS!F256</f>
        <v>Does the MPA have sufficient personnel to coordinate cultural programming, manage funds, and liaise with heritage partners?</v>
      </c>
      <c r="L103" s="127" t="str">
        <f>INDICATORS!G256</f>
        <v>Managing the mechanism requires moderate personnel capacity. Staff should be trained in both community engagement and program coordination.</v>
      </c>
      <c r="M103" s="127"/>
      <c r="N103" s="128">
        <f>IF(M103=INDICATORS!H256, 0, IF(M103=INDICATORS!I256, 25, IF(M103=INDICATORS!J256, 50, IF(M103=INDICATORS!K256, 75, 100))))</f>
        <v>100</v>
      </c>
      <c r="O103" s="107"/>
      <c r="P103" s="107"/>
    </row>
    <row r="104" spans="1:16" ht="84.95">
      <c r="A104" s="129" t="str">
        <f>INDICATORS!C254</f>
        <v>Cultural and Heritage-Based Contributions</v>
      </c>
      <c r="B104" s="130"/>
      <c r="C104" s="116"/>
      <c r="D104" s="131"/>
      <c r="E104" s="116"/>
      <c r="F104" s="130"/>
      <c r="G104" s="116"/>
      <c r="H104" s="116"/>
      <c r="I104" s="131"/>
      <c r="J104" s="116"/>
      <c r="K104" s="132" t="str">
        <f>INDICATORS!F257</f>
        <v>Does the MPA have the facilities or access to venues and materials needed for cultural exhibitions, guided tours, or educational events?</v>
      </c>
      <c r="L104" s="133" t="str">
        <f>INDICATORS!G257</f>
        <v>The capital requirement for managing the mechanism is low. It may include small exhibit spaces, signage, or digital resources rather than extensive infrastructure.</v>
      </c>
      <c r="M104" s="133"/>
      <c r="N104" s="134">
        <f>IF(M104=INDICATORS!H257, 0, IF(M104=INDICATORS!I257, 25, IF(M104=INDICATORS!J257, 50, IF(M104=INDICATORS!K257, 75, 100))))</f>
        <v>100</v>
      </c>
      <c r="O104" s="107"/>
      <c r="P104" s="107"/>
    </row>
    <row r="105" spans="1:16" ht="69" thickBot="1">
      <c r="A105" s="172" t="str">
        <f>INDICATORS!C254</f>
        <v>Cultural and Heritage-Based Contributions</v>
      </c>
      <c r="B105" s="173"/>
      <c r="C105" s="174"/>
      <c r="D105" s="175"/>
      <c r="E105" s="116"/>
      <c r="F105" s="173"/>
      <c r="G105" s="174"/>
      <c r="H105" s="174"/>
      <c r="I105" s="175"/>
      <c r="J105" s="116"/>
      <c r="K105" s="179" t="str">
        <f>INDICATORS!F258</f>
        <v>Do local communities actively participate in or support the recognition and promotion of cultural and heritage values within the MPA?</v>
      </c>
      <c r="L105" s="180" t="str">
        <f>INDICATORS!G258</f>
        <v>This is a moderate requirement. Community support enhances authenticity, storytelling, and cultural tourism impact.</v>
      </c>
      <c r="M105" s="180"/>
      <c r="N105" s="181">
        <f>IF(M105=INDICATORS!H258, 0, IF(M105=INDICATORS!I258, 25, IF(M105=INDICATORS!J258, 50, IF(M105=INDICATORS!K258, 75, 100))))</f>
        <v>100</v>
      </c>
      <c r="O105" s="107"/>
      <c r="P105" s="107"/>
    </row>
    <row r="106" spans="1:16" ht="84.95">
      <c r="A106" s="113" t="str">
        <f>INDICATORS!C260</f>
        <v>Training and Certification Programs</v>
      </c>
      <c r="B106" s="117" t="str">
        <f>INDICATORS!F260</f>
        <v>Is the MPA or its managing organization legally authorized to offer paid training and certification services to individuals or businesses?</v>
      </c>
      <c r="C106" s="118" t="str">
        <f>INDICATORS!G260</f>
        <v>This is a mandatory requirement. Some jurisdictions may require registration as an educational provider or non-profit with training capacity.</v>
      </c>
      <c r="D106" s="119"/>
      <c r="E106" s="116"/>
      <c r="F106" s="117" t="str">
        <f>INDICATORS!F261</f>
        <v>Does the MPA have qualified personnel or partners to develop course content and deliver training or certification programs?</v>
      </c>
      <c r="G106" s="118" t="str">
        <f>INDICATORS!G261</f>
        <v>Establishing the mechanism requires moderate personnel capacity, including education specialists or collaboration with academic institutions or NGOs.</v>
      </c>
      <c r="H106" s="118"/>
      <c r="I106" s="119">
        <f>IF(H106=INDICATORS!H261, 0, IF(H106=INDICATORS!I261, 25, IF(H106=INDICATORS!J261, 50, IF(H106=INDICATORS!K261, 75, 100))))</f>
        <v>100</v>
      </c>
      <c r="J106" s="116"/>
      <c r="K106" s="176" t="str">
        <f>INDICATORS!F263</f>
        <v>Does the MPA have sufficient personnel to handle registration, course communications, and reporting?</v>
      </c>
      <c r="L106" s="177" t="str">
        <f>INDICATORS!G263</f>
        <v>Managing the mechanism requires moderate personnel capacity. It requires one or more staff trained in coordination, administration, and communication with learners.</v>
      </c>
      <c r="M106" s="177"/>
      <c r="N106" s="178">
        <f>IF(M106=INDICATORS!H263, 0, IF(M106=INDICATORS!I263, 25, IF(M106=INDICATORS!J263, 50, IF(M106=INDICATORS!K263, 75, 100))))</f>
        <v>100</v>
      </c>
      <c r="O106" s="107"/>
      <c r="P106" s="107"/>
    </row>
    <row r="107" spans="1:16" ht="84.95">
      <c r="A107" s="360" t="str">
        <f>INDICATORS!C260</f>
        <v>Training and Certification Programs</v>
      </c>
      <c r="B107" s="120"/>
      <c r="C107" s="106"/>
      <c r="D107" s="121"/>
      <c r="E107" s="116"/>
      <c r="F107" s="135" t="str">
        <f>INDICATORS!F262</f>
        <v>Can the MPA support or partner in the delivery of online or hybrid training formats?</v>
      </c>
      <c r="G107" s="136" t="str">
        <f>INDICATORS!G262</f>
        <v>This is a moderate requirement. Online delivery requires digital infrastructure, content design skills, and a platform or partner.</v>
      </c>
      <c r="H107" s="136"/>
      <c r="I107" s="137">
        <f>IF(H107=INDICATORS!H262, 0, IF(H107=INDICATORS!I262, 25, IF(H107=INDICATORS!J262, 50, IF(H107=INDICATORS!K262, 75, 100))))</f>
        <v>100</v>
      </c>
      <c r="J107" s="116"/>
      <c r="K107" s="135" t="str">
        <f>INDICATORS!F264</f>
        <v>Does the MPA have or can access the facilities or equipment needed to support training sessions, workshops, or digital delivery?</v>
      </c>
      <c r="L107" s="136" t="str">
        <f>INDICATORS!G264</f>
        <v>The capital requirement for managing the mechanism is moderate. Basic training space, audio-visual materials, or digital software may be needed depending on delivery model.</v>
      </c>
      <c r="M107" s="136"/>
      <c r="N107" s="137">
        <f>IF(M107=INDICATORS!H264, 0, IF(M107=INDICATORS!I264, 25, IF(M107=INDICATORS!J264, 50, IF(M107=INDICATORS!K264, 75, 100))))</f>
        <v>100</v>
      </c>
      <c r="O107" s="107"/>
      <c r="P107" s="107"/>
    </row>
    <row r="108" spans="1:16" ht="69" thickBot="1">
      <c r="A108" s="359" t="str">
        <f>INDICATORS!C260</f>
        <v>Training and Certification Programs</v>
      </c>
      <c r="B108" s="120"/>
      <c r="C108" s="106"/>
      <c r="D108" s="121"/>
      <c r="E108" s="116"/>
      <c r="F108" s="122" t="str">
        <f>INDICATORS!F265</f>
        <v>Is there demonstrated or anticipated interest in training or certification related to marine conservation or MPA management?</v>
      </c>
      <c r="G108" s="123" t="str">
        <f>INDICATORS!G265</f>
        <v>This is a moderate requirement. Success depends on identifying a viable audience (e.g., tour operators, NGOs, public servants, students).</v>
      </c>
      <c r="H108" s="123"/>
      <c r="I108" s="124">
        <f>IF(H108=INDICATORS!H265, 0, IF(H108=INDICATORS!I265, 25, IF(H108=INDICATORS!J265, 50, IF(H108=INDICATORS!K265, 75, 100))))</f>
        <v>100</v>
      </c>
      <c r="J108" s="116"/>
      <c r="K108" s="120"/>
      <c r="L108" s="106"/>
      <c r="M108" s="106"/>
      <c r="N108" s="121"/>
      <c r="O108" s="107"/>
      <c r="P108" s="107"/>
    </row>
    <row r="109" spans="1:16" ht="84.95">
      <c r="A109" s="186" t="str">
        <f>INDICATORS!C267</f>
        <v>Blockchain-Based Conservation Tokens</v>
      </c>
      <c r="B109" s="126" t="str">
        <f>INDICATORS!F267</f>
        <v>Is the MPA or its managing organization legally and institutionally allowed to engage in blockchain-based fundraising or token issuance?</v>
      </c>
      <c r="C109" s="127" t="str">
        <f>INDICATORS!G267</f>
        <v>This is a mandatory requirement. Jurisdiction must permit use of blockchain for fundraising and the MPA must have a partner or legal status to engage with digital finance platforms.</v>
      </c>
      <c r="D109" s="128"/>
      <c r="E109" s="116"/>
      <c r="F109" s="126" t="str">
        <f>INDICATORS!F268</f>
        <v>Does the MPA have access to credible partners with blockchain or fintech expertise to develop and manage a token-based system?</v>
      </c>
      <c r="G109" s="127" t="str">
        <f>INDICATORS!G268</f>
        <v>Establishing the mechanism requires high personnel capacity and requires collaboration with blockchain developers, legal experts, and platforms experienced in environmental token models.</v>
      </c>
      <c r="H109" s="127"/>
      <c r="I109" s="128">
        <f>IF(H109=INDICATORS!H268, 0, IF(H109=INDICATORS!I268, 25, IF(H109=INDICATORS!J268, 50, IF(H109=INDICATORS!K268, 75, 100))))</f>
        <v>100</v>
      </c>
      <c r="J109" s="116"/>
      <c r="K109" s="126" t="str">
        <f>INDICATORS!F270</f>
        <v>Does the MPA have personnel with the capacity or training to manage digital systems, engage with token holders, and track performance metrics?</v>
      </c>
      <c r="L109" s="127" t="str">
        <f>INDICATORS!G270</f>
        <v>Managing the mechanism requires moderate personnel capacity. A dedicated staff member or liaison is needed for communications, reporting, and digital platform management.</v>
      </c>
      <c r="M109" s="127"/>
      <c r="N109" s="128">
        <f>IF(M109=INDICATORS!H270, 0, IF(M109=INDICATORS!I270, 25, IF(M109=INDICATORS!J270, 50, IF(M109=INDICATORS!K270, 75, 100))))</f>
        <v>100</v>
      </c>
      <c r="O109" s="107"/>
      <c r="P109" s="107"/>
    </row>
    <row r="110" spans="1:16" ht="84.95">
      <c r="A110" s="129" t="str">
        <f>INDICATORS!C267</f>
        <v>Blockchain-Based Conservation Tokens</v>
      </c>
      <c r="B110" s="130"/>
      <c r="C110" s="116"/>
      <c r="D110" s="131"/>
      <c r="E110" s="116"/>
      <c r="F110" s="132" t="str">
        <f>INDICATORS!F269</f>
        <v>Are there reliable indicators or data systems in place to measure the environmental outcomes that would underlie token value (e.g., biodiversity, water quality)?</v>
      </c>
      <c r="G110" s="133" t="str">
        <f>INDICATORS!G269</f>
        <v>This is a highly important requirement. Conservation tokens must be linked to verifiable results, requiring robust monitoring and evaluation systems.</v>
      </c>
      <c r="H110" s="133"/>
      <c r="I110" s="134">
        <f>IF(H110=INDICATORS!H269, 0, IF(H110=INDICATORS!I269, 25, IF(H110=INDICATORS!J269, 50, IF(H110=INDICATORS!K269, 75, 100))))</f>
        <v>100</v>
      </c>
      <c r="J110" s="116"/>
      <c r="K110" s="130"/>
      <c r="L110" s="116"/>
      <c r="M110" s="116"/>
      <c r="N110" s="131"/>
      <c r="O110" s="107"/>
      <c r="P110" s="107"/>
    </row>
    <row r="111" spans="1:16" ht="69" thickBot="1">
      <c r="A111" s="129" t="str">
        <f>INDICATORS!C267</f>
        <v>Blockchain-Based Conservation Tokens</v>
      </c>
      <c r="B111" s="173"/>
      <c r="C111" s="174"/>
      <c r="D111" s="175"/>
      <c r="E111" s="116"/>
      <c r="F111" s="179" t="str">
        <f>INDICATORS!F271</f>
        <v>Is there existing interest among donors, investors, or the local community in engaging with blockchain-based conservation models?</v>
      </c>
      <c r="G111" s="180" t="str">
        <f>INDICATORS!G271</f>
        <v>This is a moderate requirement. Engagement may be limited to global or tech-savvy audiences unless supported by outreach and education.</v>
      </c>
      <c r="H111" s="180"/>
      <c r="I111" s="181">
        <f>IF(H111=INDICATORS!H271, 0, IF(H111=INDICATORS!I271, 25, IF(H111=INDICATORS!J271, 50, IF(H111=INDICATORS!K271, 75, 100))))</f>
        <v>100</v>
      </c>
      <c r="J111" s="116"/>
      <c r="K111" s="173"/>
      <c r="L111" s="174"/>
      <c r="M111" s="174"/>
      <c r="N111" s="175"/>
      <c r="O111" s="107"/>
      <c r="P111" s="107"/>
    </row>
    <row r="112" spans="1:16" ht="84.95">
      <c r="A112" s="113" t="str">
        <f>INDICATORS!C273</f>
        <v>Educational Partnerships and Virtual Programs</v>
      </c>
      <c r="B112" s="117" t="str">
        <f>INDICATORS!F273</f>
        <v>Is the MPA or its managing organization legally authorized to host academic interns, conduct joint research, or participate in educational partnerships?</v>
      </c>
      <c r="C112" s="118" t="str">
        <f>INDICATORS!G273</f>
        <v>This is a mandatory requirement. Legal clarity on internship supervision, research permits, and institutional partnerships is often necessary.</v>
      </c>
      <c r="D112" s="119"/>
      <c r="E112" s="116"/>
      <c r="F112" s="176" t="str">
        <f>INDICATORS!F274</f>
        <v>Does the MPA have existing relationships with universities or research institutes, or a clear strategy for building such partnerships?</v>
      </c>
      <c r="G112" s="177" t="str">
        <f>INDICATORS!G274</f>
        <v>This is a moderate requirement. It requires outreach capacity and the willingness of academic institutions to engage in long-term collaboration.</v>
      </c>
      <c r="H112" s="177"/>
      <c r="I112" s="178">
        <f>IF(H112=INDICATORS!H274, 0, IF(H112=INDICATORS!I274, 25, IF(H112=INDICATORS!J274, 50, IF(H112=INDICATORS!K274, 75, 100))))</f>
        <v>100</v>
      </c>
      <c r="J112" s="116"/>
      <c r="K112" s="117" t="str">
        <f>INDICATORS!F276</f>
        <v>Does the MPA have the personnel capacity to supervise students, manage academic relationships, and co-coordinate educational projects?</v>
      </c>
      <c r="L112" s="118" t="str">
        <f>INDICATORS!G276</f>
        <v>Managing this mechanism requires low personnel capacity. It requires staff time for coordination and mentoring but can generate high returns in knowledge and in-kind support.</v>
      </c>
      <c r="M112" s="118"/>
      <c r="N112" s="119">
        <f>IF(M112=INDICATORS!H276, 0, IF(M112=INDICATORS!I276, 25, IF(M112=INDICATORS!J276, 50, IF(M112=INDICATORS!K276, 75, 100))))</f>
        <v>100</v>
      </c>
      <c r="O112" s="107"/>
      <c r="P112" s="107"/>
    </row>
    <row r="113" spans="1:16" ht="102">
      <c r="A113" s="360" t="str">
        <f>INDICATORS!C273</f>
        <v>Educational Partnerships and Virtual Programs</v>
      </c>
      <c r="B113" s="120"/>
      <c r="C113" s="106"/>
      <c r="D113" s="121"/>
      <c r="E113" s="116"/>
      <c r="F113" s="135" t="str">
        <f>INDICATORS!F275</f>
        <v>Does the MPA have the infrastructure or staff capacity to co-develop or deliver educational content or host virtual academic programs?</v>
      </c>
      <c r="G113" s="136" t="str">
        <f>INDICATORS!G275</f>
        <v>Establishing this mechanism requires moderate personnel and capital capacity. Virtual delivery requires communication tools and digital resources; field-based learning requires coordination and supervision.</v>
      </c>
      <c r="H113" s="136"/>
      <c r="I113" s="137">
        <f>IF(H113=INDICATORS!H275, 0, IF(H113=INDICATORS!I275, 25, IF(H113=INDICATORS!J275, 50, IF(H113=INDICATORS!K275, 75, 100))))</f>
        <v>100</v>
      </c>
      <c r="J113" s="116"/>
      <c r="K113" s="120"/>
      <c r="L113" s="106"/>
      <c r="M113" s="106"/>
      <c r="N113" s="121"/>
      <c r="O113" s="107"/>
      <c r="P113" s="107"/>
    </row>
    <row r="114" spans="1:16" ht="69" thickBot="1">
      <c r="A114" s="359" t="str">
        <f>INDICATORS!C273</f>
        <v>Educational Partnerships and Virtual Programs</v>
      </c>
      <c r="B114" s="105"/>
      <c r="C114" s="139"/>
      <c r="D114" s="140"/>
      <c r="E114" s="116"/>
      <c r="F114" s="356" t="str">
        <f>INDICATORS!F277</f>
        <v>Is the MPA considered an attractive site for academic fieldwork, virtual learning, or applied conservation research?</v>
      </c>
      <c r="G114" s="357" t="str">
        <f>INDICATORS!G277</f>
        <v>This is a moderate requirement.MPAs with biodiversity value, accessibility, or unique policy/regulatory contexts may attract greater institutional interest.</v>
      </c>
      <c r="H114" s="357"/>
      <c r="I114" s="358">
        <f>IF(H114=INDICATORS!H277, 0, IF(H114=INDICATORS!I277, 25, IF(H114=INDICATORS!J277, 50, IF(H114=INDICATORS!K277, 75, 100))))</f>
        <v>100</v>
      </c>
      <c r="J114" s="116"/>
      <c r="K114" s="105"/>
      <c r="L114" s="139"/>
      <c r="M114" s="139"/>
      <c r="N114" s="140"/>
      <c r="O114" s="107"/>
      <c r="P114" s="107"/>
    </row>
    <row r="115" spans="1:16">
      <c r="A115" s="115"/>
      <c r="B115" s="116"/>
      <c r="C115" s="116"/>
      <c r="D115" s="116"/>
      <c r="E115" s="116"/>
      <c r="F115" s="116"/>
      <c r="G115" s="116"/>
      <c r="H115" s="116"/>
      <c r="I115" s="116"/>
      <c r="J115" s="116"/>
      <c r="K115" s="116"/>
      <c r="L115" s="116"/>
      <c r="M115" s="116"/>
      <c r="N115" s="116"/>
      <c r="O115" s="107"/>
      <c r="P115" s="107"/>
    </row>
    <row r="116" spans="1:16">
      <c r="A116" s="115"/>
      <c r="B116" s="116"/>
      <c r="C116" s="116"/>
      <c r="D116" s="116"/>
      <c r="E116" s="116"/>
      <c r="F116" s="116"/>
      <c r="G116" s="116"/>
      <c r="H116" s="116"/>
      <c r="I116" s="116"/>
      <c r="J116" s="116"/>
      <c r="K116" s="116"/>
      <c r="L116" s="116"/>
      <c r="M116" s="116"/>
      <c r="N116" s="116"/>
      <c r="O116" s="107"/>
      <c r="P116" s="107"/>
    </row>
    <row r="117" spans="1:16">
      <c r="A117" s="115"/>
      <c r="B117" s="116"/>
      <c r="C117" s="116"/>
      <c r="D117" s="116"/>
      <c r="E117" s="116"/>
      <c r="F117" s="116"/>
      <c r="G117" s="116"/>
      <c r="H117" s="116"/>
      <c r="I117" s="116"/>
      <c r="J117" s="116"/>
      <c r="K117" s="116"/>
      <c r="L117" s="116"/>
      <c r="M117" s="116"/>
      <c r="N117" s="116"/>
      <c r="O117" s="107"/>
      <c r="P117" s="107"/>
    </row>
    <row r="118" spans="1:16">
      <c r="A118" s="115"/>
      <c r="B118" s="116"/>
      <c r="C118" s="116"/>
      <c r="D118" s="116"/>
      <c r="E118" s="116"/>
      <c r="F118" s="116"/>
      <c r="G118" s="116"/>
      <c r="H118" s="116"/>
      <c r="I118" s="116"/>
      <c r="J118" s="116"/>
      <c r="K118" s="116"/>
      <c r="L118" s="116"/>
      <c r="M118" s="116"/>
      <c r="N118" s="116"/>
      <c r="O118" s="107"/>
      <c r="P118" s="107"/>
    </row>
    <row r="119" spans="1:16">
      <c r="A119" s="115"/>
      <c r="B119" s="116"/>
      <c r="C119" s="116"/>
      <c r="D119" s="116"/>
      <c r="E119" s="116"/>
      <c r="F119" s="116"/>
      <c r="G119" s="116"/>
      <c r="H119" s="116"/>
      <c r="I119" s="116"/>
      <c r="J119" s="116"/>
      <c r="K119" s="116"/>
      <c r="L119" s="116"/>
      <c r="M119" s="116"/>
      <c r="N119" s="116"/>
      <c r="O119" s="107"/>
      <c r="P119" s="107"/>
    </row>
    <row r="120" spans="1:16">
      <c r="A120" s="115"/>
      <c r="B120" s="116"/>
      <c r="C120" s="116"/>
      <c r="D120" s="116"/>
      <c r="E120" s="116"/>
      <c r="F120" s="116"/>
      <c r="G120" s="116"/>
      <c r="H120" s="116"/>
      <c r="I120" s="116"/>
      <c r="J120" s="116"/>
      <c r="K120" s="116"/>
      <c r="L120" s="116"/>
      <c r="M120" s="116"/>
      <c r="N120" s="116"/>
      <c r="O120" s="107"/>
      <c r="P120" s="107"/>
    </row>
    <row r="121" spans="1:16">
      <c r="A121" s="115"/>
      <c r="B121" s="116"/>
      <c r="C121" s="116"/>
      <c r="D121" s="116"/>
      <c r="E121" s="116"/>
      <c r="F121" s="116"/>
      <c r="G121" s="116"/>
      <c r="H121" s="116"/>
      <c r="I121" s="116"/>
      <c r="J121" s="116"/>
      <c r="K121" s="116"/>
      <c r="L121" s="116"/>
      <c r="M121" s="116"/>
      <c r="N121" s="116"/>
      <c r="O121" s="107"/>
      <c r="P121" s="107"/>
    </row>
    <row r="122" spans="1:16">
      <c r="A122" s="115"/>
      <c r="B122" s="116"/>
      <c r="C122" s="116"/>
      <c r="D122" s="116"/>
      <c r="E122" s="116"/>
      <c r="F122" s="116"/>
      <c r="G122" s="116"/>
      <c r="H122" s="116"/>
      <c r="I122" s="116"/>
      <c r="J122" s="116"/>
      <c r="K122" s="116"/>
      <c r="L122" s="116"/>
      <c r="M122" s="116"/>
      <c r="N122" s="116"/>
      <c r="O122" s="107"/>
      <c r="P122" s="107"/>
    </row>
    <row r="123" spans="1:16">
      <c r="A123" s="115"/>
      <c r="B123" s="116"/>
      <c r="C123" s="116"/>
      <c r="D123" s="116"/>
      <c r="E123" s="116"/>
      <c r="F123" s="116"/>
      <c r="G123" s="116"/>
      <c r="H123" s="116"/>
      <c r="I123" s="116"/>
      <c r="J123" s="116"/>
      <c r="K123" s="116"/>
      <c r="L123" s="116"/>
      <c r="M123" s="116"/>
      <c r="N123" s="116"/>
      <c r="O123" s="107"/>
      <c r="P123" s="107"/>
    </row>
    <row r="124" spans="1:16">
      <c r="A124" s="115"/>
      <c r="B124" s="116"/>
      <c r="C124" s="116"/>
      <c r="D124" s="116"/>
      <c r="E124" s="116"/>
      <c r="F124" s="116"/>
      <c r="G124" s="116"/>
      <c r="H124" s="116"/>
      <c r="I124" s="116"/>
      <c r="J124" s="116"/>
      <c r="K124" s="116"/>
      <c r="L124" s="116"/>
      <c r="M124" s="116"/>
      <c r="N124" s="116"/>
      <c r="O124" s="107"/>
      <c r="P124" s="107"/>
    </row>
    <row r="125" spans="1:16">
      <c r="A125" s="115"/>
      <c r="B125" s="116"/>
      <c r="C125" s="116"/>
      <c r="D125" s="116"/>
      <c r="E125" s="116"/>
      <c r="F125" s="116"/>
      <c r="G125" s="116"/>
      <c r="H125" s="116"/>
      <c r="I125" s="116"/>
      <c r="J125" s="116"/>
      <c r="K125" s="116"/>
      <c r="L125" s="116"/>
      <c r="M125" s="116"/>
      <c r="N125" s="116"/>
      <c r="O125" s="107"/>
      <c r="P125" s="107"/>
    </row>
    <row r="126" spans="1:16">
      <c r="A126" s="115"/>
      <c r="B126" s="116"/>
      <c r="C126" s="116"/>
      <c r="D126" s="116"/>
      <c r="E126" s="116"/>
      <c r="F126" s="116"/>
      <c r="G126" s="116"/>
      <c r="H126" s="116"/>
      <c r="I126" s="116"/>
      <c r="J126" s="116"/>
      <c r="K126" s="116"/>
      <c r="L126" s="116"/>
      <c r="M126" s="116"/>
      <c r="N126" s="116"/>
      <c r="O126" s="107"/>
      <c r="P126" s="107"/>
    </row>
    <row r="127" spans="1:16">
      <c r="A127" s="115"/>
      <c r="B127" s="116"/>
      <c r="C127" s="116"/>
      <c r="D127" s="116"/>
      <c r="E127" s="116"/>
      <c r="F127" s="116"/>
      <c r="G127" s="116"/>
      <c r="H127" s="116"/>
      <c r="I127" s="116"/>
      <c r="J127" s="116"/>
      <c r="K127" s="116"/>
      <c r="L127" s="116"/>
      <c r="M127" s="116"/>
      <c r="N127" s="116"/>
      <c r="O127" s="107"/>
      <c r="P127" s="107"/>
    </row>
    <row r="128" spans="1:16">
      <c r="A128" s="115"/>
      <c r="B128" s="116"/>
      <c r="C128" s="116"/>
      <c r="D128" s="116"/>
      <c r="E128" s="116"/>
      <c r="F128" s="116"/>
      <c r="G128" s="116"/>
      <c r="H128" s="116"/>
      <c r="I128" s="116"/>
      <c r="J128" s="116"/>
      <c r="K128" s="116"/>
      <c r="L128" s="116"/>
      <c r="M128" s="116"/>
      <c r="N128" s="116"/>
      <c r="O128" s="107"/>
      <c r="P128" s="107"/>
    </row>
    <row r="129" spans="1:16">
      <c r="A129" s="115"/>
      <c r="B129" s="116"/>
      <c r="C129" s="116"/>
      <c r="D129" s="116"/>
      <c r="E129" s="116"/>
      <c r="F129" s="116"/>
      <c r="G129" s="116"/>
      <c r="H129" s="116"/>
      <c r="I129" s="116"/>
      <c r="J129" s="116"/>
      <c r="K129" s="116"/>
      <c r="L129" s="116"/>
      <c r="M129" s="116"/>
      <c r="N129" s="116"/>
      <c r="O129" s="107"/>
      <c r="P129" s="107"/>
    </row>
    <row r="130" spans="1:16">
      <c r="A130" s="115"/>
      <c r="B130" s="116"/>
      <c r="C130" s="116"/>
      <c r="D130" s="116"/>
      <c r="E130" s="116"/>
      <c r="F130" s="116"/>
      <c r="G130" s="116"/>
      <c r="H130" s="116"/>
      <c r="I130" s="116"/>
      <c r="J130" s="116"/>
      <c r="K130" s="116"/>
      <c r="L130" s="116"/>
      <c r="M130" s="116"/>
      <c r="N130" s="116"/>
      <c r="O130" s="107"/>
      <c r="P130" s="107"/>
    </row>
    <row r="131" spans="1:16">
      <c r="A131" s="115"/>
      <c r="B131" s="116"/>
      <c r="C131" s="116"/>
      <c r="D131" s="116"/>
      <c r="E131" s="116"/>
      <c r="F131" s="116"/>
      <c r="G131" s="116"/>
      <c r="H131" s="116"/>
      <c r="I131" s="116"/>
      <c r="J131" s="116"/>
      <c r="K131" s="116"/>
      <c r="L131" s="116"/>
      <c r="M131" s="116"/>
      <c r="N131" s="116"/>
      <c r="O131" s="107"/>
      <c r="P131" s="107"/>
    </row>
    <row r="132" spans="1:16">
      <c r="A132" s="115"/>
      <c r="B132" s="116"/>
      <c r="C132" s="116"/>
      <c r="D132" s="116"/>
      <c r="E132" s="116"/>
      <c r="F132" s="116"/>
      <c r="G132" s="116"/>
      <c r="H132" s="116"/>
      <c r="I132" s="116"/>
      <c r="J132" s="116"/>
      <c r="K132" s="116"/>
      <c r="L132" s="116"/>
      <c r="M132" s="116"/>
      <c r="N132" s="116"/>
      <c r="O132" s="107"/>
      <c r="P132" s="107"/>
    </row>
    <row r="133" spans="1:16">
      <c r="A133" s="115"/>
      <c r="B133" s="116"/>
      <c r="C133" s="116"/>
      <c r="D133" s="116"/>
      <c r="E133" s="116"/>
      <c r="F133" s="116"/>
      <c r="G133" s="116"/>
      <c r="H133" s="116"/>
      <c r="I133" s="116"/>
      <c r="J133" s="116"/>
      <c r="K133" s="116"/>
      <c r="L133" s="116"/>
      <c r="M133" s="116"/>
      <c r="N133" s="116"/>
      <c r="O133" s="107"/>
      <c r="P133" s="107"/>
    </row>
    <row r="134" spans="1:16">
      <c r="A134" s="115"/>
      <c r="B134" s="116"/>
      <c r="C134" s="116"/>
      <c r="D134" s="116"/>
      <c r="E134" s="116"/>
      <c r="F134" s="116"/>
      <c r="G134" s="116"/>
      <c r="H134" s="116"/>
      <c r="I134" s="116"/>
      <c r="J134" s="116"/>
      <c r="K134" s="116"/>
      <c r="L134" s="116"/>
      <c r="M134" s="116"/>
      <c r="N134" s="116"/>
      <c r="O134" s="107"/>
      <c r="P134" s="107"/>
    </row>
    <row r="135" spans="1:16">
      <c r="A135" s="115"/>
      <c r="B135" s="116"/>
      <c r="C135" s="116"/>
      <c r="D135" s="116"/>
      <c r="E135" s="116"/>
      <c r="F135" s="116"/>
      <c r="G135" s="116"/>
      <c r="H135" s="116"/>
      <c r="I135" s="116"/>
      <c r="J135" s="116"/>
      <c r="K135" s="116"/>
      <c r="L135" s="116"/>
      <c r="M135" s="116"/>
      <c r="N135" s="116"/>
      <c r="O135" s="107"/>
      <c r="P135" s="107"/>
    </row>
    <row r="136" spans="1:16">
      <c r="A136" s="115"/>
      <c r="B136" s="116"/>
      <c r="C136" s="116"/>
      <c r="D136" s="116"/>
      <c r="E136" s="116"/>
      <c r="F136" s="116"/>
      <c r="G136" s="116"/>
      <c r="H136" s="116"/>
      <c r="I136" s="116"/>
      <c r="J136" s="116"/>
      <c r="K136" s="116"/>
      <c r="L136" s="116"/>
      <c r="M136" s="116"/>
      <c r="N136" s="116"/>
      <c r="O136" s="107"/>
      <c r="P136" s="107"/>
    </row>
    <row r="137" spans="1:16">
      <c r="A137" s="115"/>
      <c r="B137" s="116"/>
      <c r="C137" s="116"/>
      <c r="D137" s="116"/>
      <c r="E137" s="116"/>
      <c r="F137" s="116"/>
      <c r="G137" s="116"/>
      <c r="H137" s="116"/>
      <c r="I137" s="116"/>
      <c r="J137" s="116"/>
      <c r="K137" s="116"/>
      <c r="L137" s="116"/>
      <c r="M137" s="116"/>
      <c r="N137" s="116"/>
      <c r="O137" s="107"/>
      <c r="P137" s="107"/>
    </row>
    <row r="138" spans="1:16">
      <c r="A138" s="115"/>
      <c r="B138" s="116"/>
      <c r="C138" s="116"/>
      <c r="D138" s="116"/>
      <c r="E138" s="116"/>
      <c r="F138" s="116"/>
      <c r="G138" s="116"/>
      <c r="H138" s="116"/>
      <c r="I138" s="116"/>
      <c r="J138" s="116"/>
      <c r="K138" s="116"/>
      <c r="L138" s="116"/>
      <c r="M138" s="116"/>
      <c r="N138" s="116"/>
      <c r="O138" s="107"/>
      <c r="P138" s="107"/>
    </row>
    <row r="139" spans="1:16">
      <c r="A139" s="115"/>
      <c r="B139" s="116"/>
      <c r="C139" s="116"/>
      <c r="D139" s="116"/>
      <c r="E139" s="116"/>
      <c r="F139" s="116"/>
      <c r="G139" s="116"/>
      <c r="H139" s="116"/>
      <c r="I139" s="116"/>
      <c r="J139" s="116"/>
      <c r="K139" s="116"/>
      <c r="L139" s="116"/>
      <c r="M139" s="116"/>
      <c r="N139" s="116"/>
      <c r="O139" s="107"/>
      <c r="P139" s="107"/>
    </row>
    <row r="140" spans="1:16">
      <c r="A140" s="115"/>
      <c r="B140" s="116"/>
      <c r="C140" s="116"/>
      <c r="D140" s="116"/>
      <c r="E140" s="116"/>
      <c r="F140" s="116"/>
      <c r="G140" s="116"/>
      <c r="H140" s="116"/>
      <c r="I140" s="116"/>
      <c r="J140" s="116"/>
      <c r="K140" s="116"/>
      <c r="L140" s="116"/>
      <c r="M140" s="116"/>
      <c r="N140" s="116"/>
      <c r="O140" s="107"/>
      <c r="P140" s="107"/>
    </row>
    <row r="141" spans="1:16">
      <c r="A141" s="115"/>
      <c r="B141" s="116"/>
      <c r="C141" s="116"/>
      <c r="D141" s="116"/>
      <c r="E141" s="116"/>
      <c r="F141" s="116"/>
      <c r="G141" s="116"/>
      <c r="H141" s="116"/>
      <c r="I141" s="116"/>
      <c r="J141" s="116"/>
      <c r="K141" s="116"/>
      <c r="L141" s="116"/>
      <c r="M141" s="116"/>
      <c r="N141" s="116"/>
      <c r="O141" s="107"/>
      <c r="P141" s="107"/>
    </row>
    <row r="142" spans="1:16">
      <c r="A142" s="115"/>
      <c r="B142" s="116"/>
      <c r="C142" s="116"/>
      <c r="D142" s="116"/>
      <c r="E142" s="116"/>
      <c r="F142" s="116"/>
      <c r="G142" s="116"/>
      <c r="H142" s="116"/>
      <c r="I142" s="116"/>
      <c r="J142" s="116"/>
      <c r="K142" s="116"/>
      <c r="L142" s="116"/>
      <c r="M142" s="116"/>
      <c r="N142" s="116"/>
      <c r="O142" s="107"/>
      <c r="P142" s="107"/>
    </row>
    <row r="143" spans="1:16">
      <c r="A143" s="115"/>
      <c r="B143" s="116"/>
      <c r="C143" s="116"/>
      <c r="D143" s="116"/>
      <c r="E143" s="116"/>
      <c r="F143" s="116"/>
      <c r="G143" s="116"/>
      <c r="H143" s="116"/>
      <c r="I143" s="116"/>
      <c r="J143" s="116"/>
      <c r="K143" s="116"/>
      <c r="L143" s="116"/>
      <c r="M143" s="116"/>
      <c r="N143" s="116"/>
      <c r="O143" s="107"/>
      <c r="P143" s="107"/>
    </row>
    <row r="144" spans="1:16">
      <c r="A144" s="115"/>
      <c r="B144" s="116"/>
      <c r="C144" s="116"/>
      <c r="D144" s="116"/>
      <c r="E144" s="116"/>
      <c r="F144" s="116"/>
      <c r="G144" s="116"/>
      <c r="H144" s="116"/>
      <c r="I144" s="116"/>
      <c r="J144" s="116"/>
      <c r="K144" s="116"/>
      <c r="L144" s="116"/>
      <c r="M144" s="116"/>
      <c r="N144" s="116"/>
      <c r="O144" s="107"/>
      <c r="P144" s="107"/>
    </row>
    <row r="145" spans="1:16">
      <c r="A145" s="115"/>
      <c r="B145" s="116"/>
      <c r="C145" s="116"/>
      <c r="D145" s="116"/>
      <c r="E145" s="116"/>
      <c r="F145" s="116"/>
      <c r="G145" s="116"/>
      <c r="H145" s="116"/>
      <c r="I145" s="116"/>
      <c r="J145" s="116"/>
      <c r="K145" s="116"/>
      <c r="L145" s="116"/>
      <c r="M145" s="116"/>
      <c r="N145" s="116"/>
      <c r="O145" s="107"/>
      <c r="P145" s="107"/>
    </row>
    <row r="146" spans="1:16">
      <c r="A146" s="115"/>
      <c r="B146" s="116"/>
      <c r="C146" s="116"/>
      <c r="D146" s="116"/>
      <c r="E146" s="116"/>
      <c r="F146" s="116"/>
      <c r="G146" s="116"/>
      <c r="H146" s="116"/>
      <c r="I146" s="116"/>
      <c r="J146" s="116"/>
      <c r="K146" s="116"/>
      <c r="L146" s="116"/>
      <c r="M146" s="116"/>
      <c r="N146" s="116"/>
      <c r="O146" s="107"/>
      <c r="P146" s="107"/>
    </row>
    <row r="147" spans="1:16">
      <c r="A147" s="115"/>
      <c r="B147" s="116"/>
      <c r="C147" s="116"/>
      <c r="D147" s="116"/>
      <c r="E147" s="116"/>
      <c r="F147" s="116"/>
      <c r="G147" s="116"/>
      <c r="H147" s="116"/>
      <c r="I147" s="116"/>
      <c r="J147" s="116"/>
      <c r="K147" s="116"/>
      <c r="L147" s="116"/>
      <c r="M147" s="116"/>
      <c r="N147" s="116"/>
      <c r="O147" s="107"/>
      <c r="P147" s="107"/>
    </row>
    <row r="148" spans="1:16">
      <c r="A148" s="115"/>
      <c r="B148" s="116"/>
      <c r="C148" s="116"/>
      <c r="D148" s="116"/>
      <c r="E148" s="116"/>
      <c r="F148" s="116"/>
      <c r="G148" s="116"/>
      <c r="H148" s="116"/>
      <c r="I148" s="116"/>
      <c r="J148" s="116"/>
      <c r="K148" s="116"/>
      <c r="L148" s="116"/>
      <c r="M148" s="116"/>
      <c r="N148" s="116"/>
      <c r="O148" s="107"/>
      <c r="P148" s="107"/>
    </row>
    <row r="149" spans="1:16">
      <c r="A149" s="115"/>
      <c r="B149" s="116"/>
      <c r="C149" s="116"/>
      <c r="D149" s="116"/>
      <c r="E149" s="116"/>
      <c r="F149" s="116"/>
      <c r="G149" s="116"/>
      <c r="H149" s="116"/>
      <c r="I149" s="116"/>
      <c r="J149" s="116"/>
      <c r="K149" s="116"/>
      <c r="L149" s="116"/>
      <c r="M149" s="116"/>
      <c r="N149" s="116"/>
      <c r="O149" s="107"/>
      <c r="P149" s="107"/>
    </row>
    <row r="150" spans="1:16">
      <c r="A150" s="115"/>
      <c r="B150" s="116"/>
      <c r="C150" s="116"/>
      <c r="D150" s="116"/>
      <c r="E150" s="116"/>
      <c r="F150" s="116"/>
      <c r="G150" s="116"/>
      <c r="H150" s="116"/>
      <c r="I150" s="116"/>
      <c r="J150" s="116"/>
      <c r="K150" s="116"/>
      <c r="L150" s="116"/>
      <c r="M150" s="116"/>
      <c r="N150" s="116"/>
      <c r="O150" s="107"/>
      <c r="P150" s="107"/>
    </row>
    <row r="151" spans="1:16">
      <c r="A151" s="115"/>
      <c r="B151" s="116"/>
      <c r="C151" s="116"/>
      <c r="D151" s="116"/>
      <c r="E151" s="116"/>
      <c r="F151" s="116"/>
      <c r="G151" s="116"/>
      <c r="H151" s="116"/>
      <c r="I151" s="116"/>
      <c r="J151" s="116"/>
      <c r="K151" s="116"/>
      <c r="L151" s="116"/>
      <c r="M151" s="116"/>
      <c r="N151" s="116"/>
      <c r="O151" s="107"/>
      <c r="P151" s="107"/>
    </row>
    <row r="152" spans="1:16">
      <c r="A152" s="115"/>
      <c r="B152" s="116"/>
      <c r="C152" s="116"/>
      <c r="D152" s="116"/>
      <c r="E152" s="116"/>
      <c r="F152" s="116"/>
      <c r="G152" s="116"/>
      <c r="H152" s="116"/>
      <c r="I152" s="116"/>
      <c r="J152" s="116"/>
      <c r="K152" s="116"/>
      <c r="L152" s="116"/>
      <c r="M152" s="116"/>
      <c r="N152" s="116"/>
      <c r="O152" s="107"/>
      <c r="P152" s="107"/>
    </row>
    <row r="153" spans="1:16">
      <c r="A153" s="115"/>
      <c r="B153" s="116"/>
      <c r="C153" s="116"/>
      <c r="D153" s="116"/>
      <c r="E153" s="116"/>
      <c r="F153" s="116"/>
      <c r="G153" s="116"/>
      <c r="H153" s="116"/>
      <c r="I153" s="116"/>
      <c r="J153" s="116"/>
      <c r="K153" s="116"/>
      <c r="L153" s="116"/>
      <c r="M153" s="116"/>
      <c r="N153" s="116"/>
      <c r="O153" s="107"/>
      <c r="P153" s="107"/>
    </row>
    <row r="154" spans="1:16">
      <c r="A154" s="115"/>
      <c r="B154" s="116"/>
      <c r="C154" s="116"/>
      <c r="D154" s="116"/>
      <c r="E154" s="116"/>
      <c r="F154" s="116"/>
      <c r="G154" s="116"/>
      <c r="H154" s="116"/>
      <c r="I154" s="116"/>
      <c r="J154" s="116"/>
      <c r="K154" s="116"/>
      <c r="L154" s="116"/>
      <c r="M154" s="116"/>
      <c r="N154" s="116"/>
      <c r="O154" s="107"/>
      <c r="P154" s="107"/>
    </row>
    <row r="155" spans="1:16">
      <c r="A155" s="115"/>
      <c r="B155" s="116"/>
      <c r="C155" s="116"/>
      <c r="D155" s="116"/>
      <c r="E155" s="116"/>
      <c r="F155" s="116"/>
      <c r="G155" s="116"/>
      <c r="H155" s="116"/>
      <c r="I155" s="116"/>
      <c r="J155" s="116"/>
      <c r="K155" s="116"/>
      <c r="L155" s="116"/>
      <c r="M155" s="116"/>
      <c r="N155" s="116"/>
      <c r="O155" s="107"/>
      <c r="P155" s="107"/>
    </row>
    <row r="156" spans="1:16">
      <c r="A156" s="115"/>
      <c r="B156" s="116"/>
      <c r="C156" s="116"/>
      <c r="D156" s="116"/>
      <c r="E156" s="116"/>
      <c r="F156" s="116"/>
      <c r="G156" s="116"/>
      <c r="H156" s="116"/>
      <c r="I156" s="116"/>
      <c r="J156" s="116"/>
      <c r="K156" s="116"/>
      <c r="L156" s="116"/>
      <c r="M156" s="116"/>
      <c r="N156" s="116"/>
      <c r="O156" s="107"/>
      <c r="P156" s="107"/>
    </row>
    <row r="157" spans="1:16">
      <c r="A157" s="115"/>
      <c r="B157" s="116"/>
      <c r="C157" s="116"/>
      <c r="D157" s="116"/>
      <c r="E157" s="116"/>
      <c r="F157" s="116"/>
      <c r="G157" s="116"/>
      <c r="H157" s="116"/>
      <c r="I157" s="116"/>
      <c r="J157" s="116"/>
      <c r="K157" s="116"/>
      <c r="L157" s="116"/>
      <c r="M157" s="116"/>
      <c r="N157" s="116"/>
      <c r="O157" s="107"/>
      <c r="P157" s="107"/>
    </row>
    <row r="158" spans="1:16">
      <c r="A158" s="115"/>
      <c r="B158" s="116"/>
      <c r="C158" s="116"/>
      <c r="D158" s="116"/>
      <c r="E158" s="116"/>
      <c r="F158" s="116"/>
      <c r="G158" s="116"/>
      <c r="H158" s="116"/>
      <c r="I158" s="116"/>
      <c r="J158" s="116"/>
      <c r="K158" s="116"/>
      <c r="L158" s="116"/>
      <c r="M158" s="116"/>
      <c r="N158" s="116"/>
      <c r="O158" s="107"/>
      <c r="P158" s="107"/>
    </row>
    <row r="159" spans="1:16">
      <c r="A159" s="115"/>
      <c r="B159" s="116"/>
      <c r="C159" s="116"/>
      <c r="D159" s="116"/>
      <c r="E159" s="116"/>
      <c r="F159" s="116"/>
      <c r="G159" s="116"/>
      <c r="H159" s="116"/>
      <c r="I159" s="116"/>
      <c r="J159" s="116"/>
      <c r="K159" s="116"/>
      <c r="L159" s="116"/>
      <c r="M159" s="116"/>
      <c r="N159" s="116"/>
      <c r="O159" s="107"/>
      <c r="P159" s="107"/>
    </row>
    <row r="160" spans="1:16">
      <c r="A160" s="115"/>
      <c r="B160" s="116"/>
      <c r="C160" s="116"/>
      <c r="D160" s="116"/>
      <c r="E160" s="116"/>
      <c r="F160" s="116"/>
      <c r="G160" s="116"/>
      <c r="H160" s="116"/>
      <c r="I160" s="116"/>
      <c r="J160" s="116"/>
      <c r="K160" s="116"/>
      <c r="L160" s="116"/>
      <c r="M160" s="116"/>
      <c r="N160" s="116"/>
      <c r="O160" s="107"/>
      <c r="P160" s="107"/>
    </row>
    <row r="161" spans="1:16">
      <c r="A161" s="115"/>
      <c r="B161" s="116"/>
      <c r="C161" s="116"/>
      <c r="D161" s="116"/>
      <c r="E161" s="116"/>
      <c r="F161" s="116"/>
      <c r="G161" s="116"/>
      <c r="H161" s="116"/>
      <c r="I161" s="116"/>
      <c r="J161" s="116"/>
      <c r="K161" s="116"/>
      <c r="L161" s="116"/>
      <c r="M161" s="116"/>
      <c r="N161" s="116"/>
      <c r="O161" s="107"/>
      <c r="P161" s="107"/>
    </row>
    <row r="162" spans="1:16">
      <c r="A162" s="115"/>
      <c r="B162" s="116"/>
      <c r="C162" s="116"/>
      <c r="D162" s="116"/>
      <c r="E162" s="116"/>
      <c r="F162" s="116"/>
      <c r="G162" s="116"/>
      <c r="H162" s="116"/>
      <c r="I162" s="116"/>
      <c r="J162" s="116"/>
      <c r="K162" s="116"/>
      <c r="L162" s="116"/>
      <c r="M162" s="116"/>
      <c r="N162" s="116"/>
      <c r="O162" s="107"/>
      <c r="P162" s="107"/>
    </row>
    <row r="163" spans="1:16">
      <c r="A163" s="115"/>
      <c r="B163" s="116"/>
      <c r="C163" s="116"/>
      <c r="D163" s="116"/>
      <c r="E163" s="116"/>
      <c r="F163" s="116"/>
      <c r="G163" s="116"/>
      <c r="H163" s="116"/>
      <c r="I163" s="116"/>
      <c r="J163" s="116"/>
      <c r="K163" s="116"/>
      <c r="L163" s="116"/>
      <c r="M163" s="116"/>
      <c r="N163" s="116"/>
      <c r="O163" s="107"/>
      <c r="P163" s="107"/>
    </row>
    <row r="164" spans="1:16">
      <c r="A164" s="115"/>
      <c r="B164" s="116"/>
      <c r="C164" s="116"/>
      <c r="D164" s="116"/>
      <c r="E164" s="116"/>
      <c r="F164" s="116"/>
      <c r="G164" s="116"/>
      <c r="H164" s="116"/>
      <c r="I164" s="116"/>
      <c r="J164" s="116"/>
      <c r="K164" s="116"/>
      <c r="L164" s="116"/>
      <c r="M164" s="116"/>
      <c r="N164" s="116"/>
      <c r="O164" s="107"/>
      <c r="P164" s="107"/>
    </row>
    <row r="165" spans="1:16">
      <c r="A165" s="115"/>
      <c r="B165" s="116"/>
      <c r="C165" s="116"/>
      <c r="D165" s="116"/>
      <c r="E165" s="116"/>
      <c r="F165" s="116"/>
      <c r="G165" s="116"/>
      <c r="H165" s="116"/>
      <c r="I165" s="116"/>
      <c r="J165" s="116"/>
      <c r="K165" s="116"/>
      <c r="L165" s="116"/>
      <c r="M165" s="116"/>
      <c r="N165" s="116"/>
      <c r="O165" s="107"/>
      <c r="P165" s="107"/>
    </row>
    <row r="166" spans="1:16">
      <c r="A166" s="115"/>
      <c r="B166" s="116"/>
      <c r="C166" s="116"/>
      <c r="D166" s="116"/>
      <c r="E166" s="116"/>
      <c r="F166" s="116"/>
      <c r="G166" s="116"/>
      <c r="H166" s="116"/>
      <c r="I166" s="116"/>
      <c r="J166" s="116"/>
      <c r="K166" s="116"/>
      <c r="L166" s="116"/>
      <c r="M166" s="116"/>
      <c r="N166" s="116"/>
      <c r="O166" s="107"/>
      <c r="P166" s="107"/>
    </row>
    <row r="167" spans="1:16">
      <c r="A167" s="115"/>
      <c r="B167" s="116"/>
      <c r="C167" s="116"/>
      <c r="D167" s="116"/>
      <c r="E167" s="116"/>
      <c r="F167" s="116"/>
      <c r="G167" s="116"/>
      <c r="H167" s="116"/>
      <c r="I167" s="116"/>
      <c r="J167" s="116"/>
      <c r="K167" s="116"/>
      <c r="L167" s="116"/>
      <c r="M167" s="116"/>
      <c r="N167" s="116"/>
      <c r="O167" s="107"/>
      <c r="P167" s="107"/>
    </row>
    <row r="168" spans="1:16">
      <c r="A168" s="115"/>
      <c r="B168" s="116"/>
      <c r="C168" s="116"/>
      <c r="D168" s="116"/>
      <c r="E168" s="116"/>
      <c r="F168" s="116"/>
      <c r="G168" s="116"/>
      <c r="H168" s="116"/>
      <c r="I168" s="116"/>
      <c r="J168" s="116"/>
      <c r="K168" s="116"/>
      <c r="L168" s="116"/>
      <c r="M168" s="116"/>
      <c r="N168" s="116"/>
      <c r="O168" s="107"/>
      <c r="P168" s="107"/>
    </row>
    <row r="169" spans="1:16">
      <c r="A169" s="115"/>
      <c r="B169" s="116"/>
      <c r="C169" s="116"/>
      <c r="D169" s="116"/>
      <c r="E169" s="116"/>
      <c r="F169" s="116"/>
      <c r="G169" s="116"/>
      <c r="H169" s="116"/>
      <c r="I169" s="116"/>
      <c r="J169" s="116"/>
      <c r="K169" s="116"/>
      <c r="L169" s="116"/>
      <c r="M169" s="116"/>
      <c r="N169" s="116"/>
      <c r="O169" s="107"/>
      <c r="P169" s="107"/>
    </row>
    <row r="170" spans="1:16">
      <c r="A170" s="115"/>
      <c r="B170" s="116"/>
      <c r="C170" s="116"/>
      <c r="D170" s="116"/>
      <c r="E170" s="116"/>
      <c r="F170" s="116"/>
      <c r="G170" s="116"/>
      <c r="H170" s="116"/>
      <c r="I170" s="116"/>
      <c r="J170" s="116"/>
      <c r="K170" s="116"/>
      <c r="L170" s="116"/>
      <c r="M170" s="116"/>
      <c r="N170" s="116"/>
      <c r="O170" s="107"/>
      <c r="P170" s="107"/>
    </row>
    <row r="171" spans="1:16">
      <c r="A171" s="115"/>
      <c r="B171" s="116"/>
      <c r="C171" s="116"/>
      <c r="D171" s="116"/>
      <c r="E171" s="116"/>
      <c r="F171" s="116"/>
      <c r="G171" s="116"/>
      <c r="H171" s="116"/>
      <c r="I171" s="116"/>
      <c r="J171" s="116"/>
      <c r="K171" s="116"/>
      <c r="L171" s="116"/>
      <c r="M171" s="116"/>
      <c r="N171" s="116"/>
      <c r="O171" s="107"/>
      <c r="P171" s="107"/>
    </row>
    <row r="172" spans="1:16">
      <c r="A172" s="115"/>
      <c r="B172" s="116"/>
      <c r="C172" s="116"/>
      <c r="D172" s="116"/>
      <c r="E172" s="116"/>
      <c r="F172" s="116"/>
      <c r="G172" s="116"/>
      <c r="H172" s="116"/>
      <c r="I172" s="116"/>
      <c r="J172" s="116"/>
      <c r="K172" s="116"/>
      <c r="L172" s="116"/>
      <c r="M172" s="116"/>
      <c r="N172" s="116"/>
      <c r="O172" s="107"/>
      <c r="P172" s="107"/>
    </row>
    <row r="173" spans="1:16">
      <c r="A173" s="115"/>
      <c r="B173" s="116"/>
      <c r="C173" s="116"/>
      <c r="D173" s="116"/>
      <c r="E173" s="116"/>
      <c r="F173" s="116"/>
      <c r="G173" s="116"/>
      <c r="H173" s="116"/>
      <c r="I173" s="116"/>
      <c r="J173" s="116"/>
      <c r="K173" s="116"/>
      <c r="L173" s="116"/>
      <c r="M173" s="116"/>
      <c r="N173" s="116"/>
      <c r="O173" s="107"/>
      <c r="P173" s="107"/>
    </row>
    <row r="174" spans="1:16">
      <c r="A174" s="115"/>
      <c r="B174" s="116"/>
      <c r="C174" s="116"/>
      <c r="D174" s="116"/>
      <c r="E174" s="116"/>
      <c r="F174" s="116"/>
      <c r="G174" s="116"/>
      <c r="H174" s="116"/>
      <c r="I174" s="116"/>
      <c r="J174" s="116"/>
      <c r="K174" s="116"/>
      <c r="L174" s="116"/>
      <c r="M174" s="116"/>
      <c r="N174" s="116"/>
      <c r="O174" s="107"/>
      <c r="P174" s="107"/>
    </row>
    <row r="175" spans="1:16">
      <c r="A175" s="115"/>
      <c r="B175" s="116"/>
      <c r="C175" s="116"/>
      <c r="D175" s="116"/>
      <c r="E175" s="116"/>
      <c r="F175" s="116"/>
      <c r="G175" s="116"/>
      <c r="H175" s="116"/>
      <c r="I175" s="116"/>
      <c r="J175" s="116"/>
      <c r="K175" s="116"/>
      <c r="L175" s="116"/>
      <c r="M175" s="116"/>
      <c r="N175" s="116"/>
      <c r="O175" s="107"/>
      <c r="P175" s="107"/>
    </row>
    <row r="176" spans="1:16">
      <c r="A176" s="115"/>
      <c r="B176" s="116"/>
      <c r="C176" s="116"/>
      <c r="D176" s="116"/>
      <c r="E176" s="116"/>
      <c r="F176" s="116"/>
      <c r="G176" s="116"/>
      <c r="H176" s="116"/>
      <c r="I176" s="116"/>
      <c r="J176" s="116"/>
      <c r="K176" s="116"/>
      <c r="L176" s="116"/>
      <c r="M176" s="116"/>
      <c r="N176" s="116"/>
      <c r="O176" s="107"/>
      <c r="P176" s="107"/>
    </row>
    <row r="177" spans="1:16">
      <c r="A177" s="115"/>
      <c r="B177" s="116"/>
      <c r="C177" s="116"/>
      <c r="D177" s="116"/>
      <c r="E177" s="116"/>
      <c r="F177" s="116"/>
      <c r="G177" s="116"/>
      <c r="H177" s="116"/>
      <c r="I177" s="116"/>
      <c r="J177" s="116"/>
      <c r="K177" s="116"/>
      <c r="L177" s="116"/>
      <c r="M177" s="116"/>
      <c r="N177" s="116"/>
      <c r="O177" s="107"/>
      <c r="P177" s="107"/>
    </row>
    <row r="178" spans="1:16">
      <c r="A178" s="115"/>
      <c r="B178" s="116"/>
      <c r="C178" s="116"/>
      <c r="D178" s="116"/>
      <c r="E178" s="116"/>
      <c r="F178" s="116"/>
      <c r="G178" s="116"/>
      <c r="H178" s="116"/>
      <c r="I178" s="116"/>
      <c r="J178" s="116"/>
      <c r="K178" s="116"/>
      <c r="L178" s="116"/>
      <c r="M178" s="116"/>
      <c r="N178" s="116"/>
      <c r="O178" s="107"/>
      <c r="P178" s="107"/>
    </row>
    <row r="179" spans="1:16">
      <c r="A179" s="115"/>
      <c r="B179" s="116"/>
      <c r="C179" s="116"/>
      <c r="D179" s="116"/>
      <c r="E179" s="116"/>
      <c r="F179" s="116"/>
      <c r="G179" s="116"/>
      <c r="H179" s="116"/>
      <c r="I179" s="116"/>
      <c r="J179" s="116"/>
      <c r="K179" s="116"/>
      <c r="L179" s="116"/>
      <c r="M179" s="116"/>
      <c r="N179" s="116"/>
      <c r="O179" s="107"/>
      <c r="P179" s="107"/>
    </row>
    <row r="180" spans="1:16">
      <c r="A180" s="115"/>
      <c r="B180" s="116"/>
      <c r="C180" s="116"/>
      <c r="D180" s="116"/>
      <c r="E180" s="116"/>
      <c r="F180" s="116"/>
      <c r="G180" s="116"/>
      <c r="H180" s="116"/>
      <c r="I180" s="116"/>
      <c r="J180" s="116"/>
      <c r="K180" s="116"/>
      <c r="L180" s="116"/>
      <c r="M180" s="116"/>
      <c r="N180" s="116"/>
      <c r="O180" s="107"/>
      <c r="P180" s="107"/>
    </row>
    <row r="181" spans="1:16">
      <c r="A181" s="115"/>
      <c r="B181" s="116"/>
      <c r="C181" s="116"/>
      <c r="D181" s="116"/>
      <c r="E181" s="116"/>
      <c r="F181" s="116"/>
      <c r="G181" s="116"/>
      <c r="H181" s="116"/>
      <c r="I181" s="116"/>
      <c r="J181" s="116"/>
      <c r="K181" s="116"/>
      <c r="L181" s="116"/>
      <c r="M181" s="116"/>
      <c r="N181" s="116"/>
      <c r="O181" s="107"/>
      <c r="P181" s="107"/>
    </row>
    <row r="182" spans="1:16">
      <c r="A182" s="115"/>
      <c r="B182" s="116"/>
      <c r="C182" s="116"/>
      <c r="D182" s="116"/>
      <c r="E182" s="116"/>
      <c r="F182" s="116"/>
      <c r="G182" s="116"/>
      <c r="H182" s="116"/>
      <c r="I182" s="116"/>
      <c r="J182" s="116"/>
      <c r="K182" s="116"/>
      <c r="L182" s="116"/>
      <c r="M182" s="116"/>
      <c r="N182" s="116"/>
      <c r="O182" s="107"/>
      <c r="P182" s="107"/>
    </row>
    <row r="183" spans="1:16">
      <c r="A183" s="115"/>
      <c r="B183" s="116"/>
      <c r="C183" s="116"/>
      <c r="D183" s="116"/>
      <c r="E183" s="116"/>
      <c r="F183" s="116"/>
      <c r="G183" s="116"/>
      <c r="H183" s="116"/>
      <c r="I183" s="116"/>
      <c r="J183" s="116"/>
      <c r="K183" s="116"/>
      <c r="L183" s="116"/>
      <c r="M183" s="116"/>
      <c r="N183" s="116"/>
      <c r="O183" s="107"/>
      <c r="P183" s="107"/>
    </row>
    <row r="184" spans="1:16">
      <c r="A184" s="115"/>
      <c r="B184" s="116"/>
      <c r="C184" s="116"/>
      <c r="D184" s="116"/>
      <c r="E184" s="116"/>
      <c r="F184" s="116"/>
      <c r="G184" s="116"/>
      <c r="H184" s="116"/>
      <c r="I184" s="116"/>
      <c r="J184" s="116"/>
      <c r="K184" s="116"/>
      <c r="L184" s="116"/>
      <c r="M184" s="116"/>
      <c r="N184" s="116"/>
      <c r="O184" s="107"/>
      <c r="P184" s="107"/>
    </row>
    <row r="185" spans="1:16">
      <c r="A185" s="115"/>
      <c r="B185" s="116"/>
      <c r="C185" s="116"/>
      <c r="D185" s="116"/>
      <c r="E185" s="116"/>
      <c r="F185" s="116"/>
      <c r="G185" s="116"/>
      <c r="H185" s="116"/>
      <c r="I185" s="116"/>
      <c r="J185" s="116"/>
      <c r="K185" s="116"/>
      <c r="L185" s="116"/>
      <c r="M185" s="116"/>
      <c r="N185" s="116"/>
      <c r="O185" s="107"/>
      <c r="P185" s="107"/>
    </row>
    <row r="186" spans="1:16">
      <c r="A186" s="115"/>
      <c r="B186" s="116"/>
      <c r="C186" s="116"/>
      <c r="D186" s="116"/>
      <c r="E186" s="116"/>
      <c r="F186" s="116"/>
      <c r="G186" s="116"/>
      <c r="H186" s="116"/>
      <c r="I186" s="116"/>
      <c r="J186" s="116"/>
      <c r="K186" s="116"/>
      <c r="L186" s="116"/>
      <c r="M186" s="116"/>
      <c r="N186" s="116"/>
      <c r="O186" s="107"/>
      <c r="P186" s="107"/>
    </row>
    <row r="187" spans="1:16">
      <c r="A187" s="115"/>
      <c r="B187" s="116"/>
      <c r="C187" s="116"/>
      <c r="D187" s="116"/>
      <c r="E187" s="116"/>
      <c r="F187" s="116"/>
      <c r="G187" s="116"/>
      <c r="H187" s="116"/>
      <c r="I187" s="116"/>
      <c r="J187" s="116"/>
      <c r="K187" s="116"/>
      <c r="L187" s="116"/>
      <c r="M187" s="116"/>
      <c r="N187" s="116"/>
      <c r="O187" s="107"/>
      <c r="P187" s="107"/>
    </row>
    <row r="188" spans="1:16">
      <c r="A188" s="115"/>
      <c r="B188" s="116"/>
      <c r="C188" s="116"/>
      <c r="D188" s="116"/>
      <c r="E188" s="116"/>
      <c r="F188" s="116"/>
      <c r="G188" s="116"/>
      <c r="H188" s="116"/>
      <c r="I188" s="116"/>
      <c r="J188" s="116"/>
      <c r="K188" s="116"/>
      <c r="L188" s="116"/>
      <c r="M188" s="116"/>
      <c r="N188" s="116"/>
      <c r="O188" s="107"/>
      <c r="P188" s="107"/>
    </row>
    <row r="189" spans="1:16">
      <c r="A189" s="115"/>
      <c r="B189" s="116"/>
      <c r="C189" s="116"/>
      <c r="D189" s="116"/>
      <c r="E189" s="116"/>
      <c r="F189" s="116"/>
      <c r="G189" s="116"/>
      <c r="H189" s="116"/>
      <c r="I189" s="116"/>
      <c r="J189" s="116"/>
      <c r="K189" s="116"/>
      <c r="L189" s="116"/>
      <c r="M189" s="116"/>
      <c r="N189" s="116"/>
      <c r="O189" s="107"/>
      <c r="P189" s="107"/>
    </row>
    <row r="190" spans="1:16">
      <c r="A190" s="115"/>
      <c r="B190" s="116"/>
      <c r="C190" s="116"/>
      <c r="D190" s="116"/>
      <c r="E190" s="116"/>
      <c r="F190" s="116"/>
      <c r="G190" s="116"/>
      <c r="H190" s="116"/>
      <c r="I190" s="116"/>
      <c r="J190" s="116"/>
      <c r="K190" s="116"/>
      <c r="L190" s="116"/>
      <c r="M190" s="116"/>
      <c r="N190" s="116"/>
      <c r="O190" s="107"/>
      <c r="P190" s="107"/>
    </row>
    <row r="191" spans="1:16">
      <c r="A191" s="115"/>
      <c r="B191" s="116"/>
      <c r="C191" s="116"/>
      <c r="D191" s="116"/>
      <c r="E191" s="116"/>
      <c r="F191" s="116"/>
      <c r="G191" s="116"/>
      <c r="H191" s="116"/>
      <c r="I191" s="116"/>
      <c r="J191" s="116"/>
      <c r="K191" s="116"/>
      <c r="L191" s="116"/>
      <c r="M191" s="116"/>
      <c r="N191" s="116"/>
      <c r="O191" s="107"/>
      <c r="P191" s="107"/>
    </row>
    <row r="192" spans="1:16">
      <c r="A192" s="115"/>
      <c r="B192" s="116"/>
      <c r="C192" s="116"/>
      <c r="D192" s="116"/>
      <c r="E192" s="116"/>
      <c r="F192" s="116"/>
      <c r="G192" s="116"/>
      <c r="H192" s="116"/>
      <c r="I192" s="116"/>
      <c r="J192" s="116"/>
      <c r="K192" s="116"/>
      <c r="L192" s="116"/>
      <c r="M192" s="116"/>
      <c r="N192" s="116"/>
      <c r="O192" s="107"/>
      <c r="P192" s="107"/>
    </row>
    <row r="193" spans="1:16">
      <c r="A193" s="115"/>
      <c r="B193" s="116"/>
      <c r="C193" s="116"/>
      <c r="D193" s="116"/>
      <c r="E193" s="116"/>
      <c r="F193" s="116"/>
      <c r="G193" s="116"/>
      <c r="H193" s="116"/>
      <c r="I193" s="116"/>
      <c r="J193" s="116"/>
      <c r="K193" s="116"/>
      <c r="L193" s="116"/>
      <c r="M193" s="116"/>
      <c r="N193" s="116"/>
      <c r="O193" s="107"/>
      <c r="P193" s="107"/>
    </row>
    <row r="194" spans="1:16">
      <c r="A194" s="115"/>
      <c r="B194" s="116"/>
      <c r="C194" s="116"/>
      <c r="D194" s="116"/>
      <c r="E194" s="116"/>
      <c r="F194" s="116"/>
      <c r="G194" s="116"/>
      <c r="H194" s="116"/>
      <c r="I194" s="116"/>
      <c r="J194" s="116"/>
      <c r="K194" s="116"/>
      <c r="L194" s="116"/>
      <c r="M194" s="116"/>
      <c r="N194" s="116"/>
      <c r="O194" s="107"/>
      <c r="P194" s="107"/>
    </row>
    <row r="195" spans="1:16">
      <c r="A195" s="115"/>
      <c r="B195" s="116"/>
      <c r="C195" s="116"/>
      <c r="D195" s="116"/>
      <c r="E195" s="116"/>
      <c r="F195" s="116"/>
      <c r="G195" s="116"/>
      <c r="H195" s="116"/>
      <c r="I195" s="116"/>
      <c r="J195" s="116"/>
      <c r="K195" s="116"/>
      <c r="L195" s="116"/>
      <c r="M195" s="116"/>
      <c r="N195" s="116"/>
      <c r="O195" s="107"/>
      <c r="P195" s="107"/>
    </row>
    <row r="196" spans="1:16">
      <c r="A196" s="115"/>
      <c r="B196" s="116"/>
      <c r="C196" s="116"/>
      <c r="D196" s="116"/>
      <c r="E196" s="116"/>
      <c r="F196" s="116"/>
      <c r="G196" s="116"/>
      <c r="H196" s="116"/>
      <c r="I196" s="116"/>
      <c r="J196" s="116"/>
      <c r="K196" s="116"/>
      <c r="L196" s="116"/>
      <c r="M196" s="116"/>
      <c r="N196" s="116"/>
      <c r="O196" s="107"/>
      <c r="P196" s="107"/>
    </row>
    <row r="197" spans="1:16">
      <c r="A197" s="115"/>
      <c r="B197" s="116"/>
      <c r="C197" s="116"/>
      <c r="D197" s="116"/>
      <c r="E197" s="116"/>
      <c r="F197" s="116"/>
      <c r="G197" s="116"/>
      <c r="H197" s="116"/>
      <c r="I197" s="116"/>
      <c r="J197" s="116"/>
      <c r="K197" s="116"/>
      <c r="L197" s="116"/>
      <c r="M197" s="116"/>
      <c r="N197" s="116"/>
      <c r="O197" s="107"/>
      <c r="P197" s="107"/>
    </row>
    <row r="198" spans="1:16">
      <c r="A198" s="115"/>
      <c r="B198" s="116"/>
      <c r="C198" s="116"/>
      <c r="D198" s="116"/>
      <c r="E198" s="116"/>
      <c r="F198" s="116"/>
      <c r="G198" s="116"/>
      <c r="H198" s="116"/>
      <c r="I198" s="116"/>
      <c r="J198" s="116"/>
      <c r="K198" s="116"/>
      <c r="L198" s="116"/>
      <c r="M198" s="116"/>
      <c r="N198" s="116"/>
      <c r="O198" s="107"/>
      <c r="P198" s="107"/>
    </row>
    <row r="199" spans="1:16">
      <c r="A199" s="115"/>
      <c r="B199" s="116"/>
      <c r="C199" s="116"/>
      <c r="D199" s="116"/>
      <c r="E199" s="116"/>
      <c r="F199" s="116"/>
      <c r="G199" s="116"/>
      <c r="H199" s="116"/>
      <c r="I199" s="116"/>
      <c r="J199" s="116"/>
      <c r="K199" s="116"/>
      <c r="L199" s="116"/>
      <c r="M199" s="116"/>
      <c r="N199" s="116"/>
      <c r="O199" s="107"/>
      <c r="P199" s="107"/>
    </row>
    <row r="200" spans="1:16">
      <c r="A200" s="115"/>
      <c r="B200" s="116"/>
      <c r="C200" s="116"/>
      <c r="D200" s="116"/>
      <c r="E200" s="116"/>
      <c r="F200" s="116"/>
      <c r="G200" s="116"/>
      <c r="H200" s="116"/>
      <c r="I200" s="116"/>
      <c r="J200" s="116"/>
      <c r="K200" s="116"/>
      <c r="L200" s="116"/>
      <c r="M200" s="116"/>
      <c r="N200" s="116"/>
      <c r="O200" s="107"/>
      <c r="P200" s="107"/>
    </row>
    <row r="201" spans="1:16">
      <c r="A201" s="115"/>
      <c r="B201" s="116"/>
      <c r="C201" s="116"/>
      <c r="D201" s="116"/>
      <c r="E201" s="116"/>
      <c r="F201" s="116"/>
      <c r="G201" s="116"/>
      <c r="H201" s="116"/>
      <c r="I201" s="116"/>
      <c r="J201" s="116"/>
      <c r="K201" s="116"/>
      <c r="L201" s="116"/>
      <c r="M201" s="116"/>
      <c r="N201" s="116"/>
      <c r="O201" s="107"/>
      <c r="P201" s="107"/>
    </row>
    <row r="202" spans="1:16">
      <c r="A202" s="115"/>
      <c r="B202" s="116"/>
      <c r="C202" s="116"/>
      <c r="D202" s="116"/>
      <c r="E202" s="116"/>
      <c r="F202" s="116"/>
      <c r="G202" s="116"/>
      <c r="H202" s="116"/>
      <c r="I202" s="116"/>
      <c r="J202" s="116"/>
      <c r="K202" s="116"/>
      <c r="L202" s="116"/>
      <c r="M202" s="116"/>
      <c r="N202" s="116"/>
      <c r="O202" s="107"/>
      <c r="P202" s="107"/>
    </row>
    <row r="203" spans="1:16">
      <c r="A203" s="115"/>
      <c r="B203" s="116"/>
      <c r="C203" s="116"/>
      <c r="D203" s="116"/>
      <c r="E203" s="116"/>
      <c r="F203" s="116"/>
      <c r="G203" s="116"/>
      <c r="H203" s="116"/>
      <c r="I203" s="116"/>
      <c r="J203" s="116"/>
      <c r="K203" s="116"/>
      <c r="L203" s="116"/>
      <c r="M203" s="116"/>
      <c r="N203" s="116"/>
      <c r="O203" s="107"/>
      <c r="P203" s="107"/>
    </row>
    <row r="204" spans="1:16">
      <c r="A204" s="115"/>
      <c r="B204" s="116"/>
      <c r="C204" s="116"/>
      <c r="D204" s="116"/>
      <c r="E204" s="116"/>
      <c r="F204" s="116"/>
      <c r="G204" s="116"/>
      <c r="H204" s="116"/>
      <c r="I204" s="116"/>
      <c r="J204" s="116"/>
      <c r="K204" s="116"/>
      <c r="L204" s="116"/>
      <c r="M204" s="116"/>
      <c r="N204" s="116"/>
      <c r="O204" s="107"/>
      <c r="P204" s="107"/>
    </row>
    <row r="205" spans="1:16">
      <c r="A205" s="115"/>
      <c r="B205" s="116"/>
      <c r="C205" s="116"/>
      <c r="D205" s="116"/>
      <c r="E205" s="116"/>
      <c r="F205" s="116"/>
      <c r="G205" s="116"/>
      <c r="H205" s="116"/>
      <c r="I205" s="116"/>
      <c r="J205" s="116"/>
      <c r="K205" s="116"/>
      <c r="L205" s="116"/>
      <c r="M205" s="116"/>
      <c r="N205" s="116"/>
      <c r="O205" s="107"/>
      <c r="P205" s="107"/>
    </row>
    <row r="206" spans="1:16">
      <c r="A206" s="115"/>
      <c r="B206" s="116"/>
      <c r="C206" s="116"/>
      <c r="D206" s="116"/>
      <c r="E206" s="116"/>
      <c r="F206" s="116"/>
      <c r="G206" s="116"/>
      <c r="H206" s="116"/>
      <c r="I206" s="116"/>
      <c r="J206" s="116"/>
      <c r="K206" s="116"/>
      <c r="L206" s="116"/>
      <c r="M206" s="116"/>
      <c r="N206" s="116"/>
      <c r="O206" s="107"/>
      <c r="P206" s="107"/>
    </row>
    <row r="207" spans="1:16">
      <c r="A207" s="115"/>
      <c r="B207" s="116"/>
      <c r="C207" s="116"/>
      <c r="D207" s="116"/>
      <c r="E207" s="116"/>
      <c r="F207" s="116"/>
      <c r="G207" s="116"/>
      <c r="H207" s="116"/>
      <c r="I207" s="116"/>
      <c r="J207" s="116"/>
      <c r="K207" s="116"/>
      <c r="L207" s="116"/>
      <c r="M207" s="116"/>
      <c r="N207" s="116"/>
      <c r="O207" s="107"/>
      <c r="P207" s="107"/>
    </row>
    <row r="208" spans="1:16">
      <c r="A208" s="115"/>
      <c r="B208" s="116"/>
      <c r="C208" s="116"/>
      <c r="D208" s="116"/>
      <c r="E208" s="116"/>
      <c r="F208" s="116"/>
      <c r="G208" s="116"/>
      <c r="H208" s="116"/>
      <c r="I208" s="116"/>
      <c r="J208" s="116"/>
      <c r="K208" s="116"/>
      <c r="L208" s="116"/>
      <c r="M208" s="116"/>
      <c r="N208" s="116"/>
      <c r="O208" s="107"/>
      <c r="P208" s="107"/>
    </row>
    <row r="209" spans="1:16">
      <c r="A209" s="115"/>
      <c r="B209" s="116"/>
      <c r="C209" s="116"/>
      <c r="D209" s="116"/>
      <c r="E209" s="116"/>
      <c r="F209" s="116"/>
      <c r="G209" s="116"/>
      <c r="H209" s="116"/>
      <c r="I209" s="116"/>
      <c r="J209" s="116"/>
      <c r="K209" s="116"/>
      <c r="L209" s="116"/>
      <c r="M209" s="116"/>
      <c r="N209" s="116"/>
      <c r="O209" s="107"/>
      <c r="P209" s="107"/>
    </row>
    <row r="210" spans="1:16">
      <c r="A210" s="115"/>
      <c r="B210" s="116"/>
      <c r="C210" s="116"/>
      <c r="D210" s="116"/>
      <c r="E210" s="116"/>
      <c r="F210" s="116"/>
      <c r="G210" s="116"/>
      <c r="H210" s="116"/>
      <c r="I210" s="116"/>
      <c r="J210" s="116"/>
      <c r="K210" s="116"/>
      <c r="L210" s="116"/>
      <c r="M210" s="116"/>
      <c r="N210" s="116"/>
      <c r="O210" s="107"/>
      <c r="P210" s="107"/>
    </row>
    <row r="211" spans="1:16">
      <c r="A211" s="115"/>
      <c r="B211" s="116"/>
      <c r="C211" s="116"/>
      <c r="D211" s="116"/>
      <c r="E211" s="116"/>
      <c r="F211" s="116"/>
      <c r="G211" s="116"/>
      <c r="H211" s="116"/>
      <c r="I211" s="116"/>
      <c r="J211" s="116"/>
      <c r="K211" s="116"/>
      <c r="L211" s="116"/>
      <c r="M211" s="116"/>
      <c r="N211" s="116"/>
      <c r="O211" s="107"/>
      <c r="P211" s="107"/>
    </row>
    <row r="212" spans="1:16">
      <c r="A212" s="115"/>
      <c r="B212" s="116"/>
      <c r="C212" s="116"/>
      <c r="D212" s="116"/>
      <c r="E212" s="116"/>
      <c r="F212" s="116"/>
      <c r="G212" s="116"/>
      <c r="H212" s="116"/>
      <c r="I212" s="116"/>
      <c r="J212" s="116"/>
      <c r="K212" s="116"/>
      <c r="L212" s="116"/>
      <c r="M212" s="116"/>
      <c r="N212" s="116"/>
      <c r="O212" s="107"/>
      <c r="P212" s="107"/>
    </row>
    <row r="213" spans="1:16">
      <c r="A213" s="115"/>
      <c r="B213" s="116"/>
      <c r="C213" s="116"/>
      <c r="D213" s="116"/>
      <c r="E213" s="116"/>
      <c r="F213" s="116"/>
      <c r="G213" s="116"/>
      <c r="H213" s="116"/>
      <c r="I213" s="116"/>
      <c r="J213" s="116"/>
      <c r="K213" s="116"/>
      <c r="L213" s="116"/>
      <c r="M213" s="116"/>
      <c r="N213" s="116"/>
      <c r="O213" s="107"/>
      <c r="P213" s="107"/>
    </row>
    <row r="214" spans="1:16">
      <c r="A214" s="115"/>
      <c r="B214" s="116"/>
      <c r="C214" s="116"/>
      <c r="D214" s="116"/>
      <c r="E214" s="116"/>
      <c r="F214" s="116"/>
      <c r="G214" s="116"/>
      <c r="H214" s="116"/>
      <c r="I214" s="116"/>
      <c r="J214" s="116"/>
      <c r="K214" s="116"/>
      <c r="L214" s="116"/>
      <c r="M214" s="116"/>
      <c r="N214" s="116"/>
      <c r="O214" s="107"/>
      <c r="P214" s="107"/>
    </row>
    <row r="215" spans="1:16">
      <c r="A215" s="115"/>
      <c r="B215" s="116"/>
      <c r="C215" s="116"/>
      <c r="D215" s="116"/>
      <c r="E215" s="116"/>
      <c r="F215" s="116"/>
      <c r="G215" s="116"/>
      <c r="H215" s="116"/>
      <c r="I215" s="116"/>
      <c r="J215" s="116"/>
      <c r="K215" s="116"/>
      <c r="L215" s="116"/>
      <c r="M215" s="116"/>
      <c r="N215" s="116"/>
      <c r="O215" s="107"/>
      <c r="P215" s="107"/>
    </row>
    <row r="216" spans="1:16">
      <c r="A216" s="115"/>
      <c r="B216" s="116"/>
      <c r="C216" s="116"/>
      <c r="D216" s="116"/>
      <c r="E216" s="116"/>
      <c r="F216" s="116"/>
      <c r="G216" s="116"/>
      <c r="H216" s="116"/>
      <c r="I216" s="116"/>
      <c r="J216" s="116"/>
      <c r="K216" s="116"/>
      <c r="L216" s="116"/>
      <c r="M216" s="116"/>
      <c r="N216" s="116"/>
      <c r="O216" s="107"/>
      <c r="P216" s="107"/>
    </row>
    <row r="217" spans="1:16">
      <c r="A217" s="115"/>
      <c r="B217" s="116"/>
      <c r="C217" s="116"/>
      <c r="D217" s="116"/>
      <c r="E217" s="116"/>
      <c r="F217" s="116"/>
      <c r="G217" s="116"/>
      <c r="H217" s="116"/>
      <c r="I217" s="116"/>
      <c r="J217" s="116"/>
      <c r="K217" s="116"/>
      <c r="L217" s="116"/>
      <c r="M217" s="116"/>
      <c r="N217" s="116"/>
      <c r="O217" s="107"/>
      <c r="P217" s="107"/>
    </row>
    <row r="218" spans="1:16">
      <c r="A218" s="115"/>
      <c r="B218" s="116"/>
      <c r="C218" s="116"/>
      <c r="D218" s="116"/>
      <c r="E218" s="116"/>
      <c r="F218" s="116"/>
      <c r="G218" s="116"/>
      <c r="H218" s="116"/>
      <c r="I218" s="116"/>
      <c r="J218" s="116"/>
      <c r="K218" s="116"/>
      <c r="L218" s="116"/>
      <c r="M218" s="116"/>
      <c r="N218" s="116"/>
      <c r="O218" s="107"/>
      <c r="P218" s="107"/>
    </row>
    <row r="219" spans="1:16">
      <c r="A219" s="115"/>
      <c r="B219" s="116"/>
      <c r="C219" s="116"/>
      <c r="D219" s="116"/>
      <c r="E219" s="116"/>
      <c r="F219" s="116"/>
      <c r="G219" s="116"/>
      <c r="H219" s="116"/>
      <c r="I219" s="116"/>
      <c r="J219" s="116"/>
      <c r="K219" s="116"/>
      <c r="L219" s="116"/>
      <c r="M219" s="116"/>
      <c r="N219" s="116"/>
      <c r="O219" s="107"/>
      <c r="P219" s="107"/>
    </row>
    <row r="220" spans="1:16">
      <c r="A220" s="115"/>
      <c r="B220" s="116"/>
      <c r="C220" s="116"/>
      <c r="D220" s="116"/>
      <c r="E220" s="116"/>
      <c r="F220" s="116"/>
      <c r="G220" s="116"/>
      <c r="H220" s="116"/>
      <c r="I220" s="116"/>
      <c r="J220" s="116"/>
      <c r="K220" s="116"/>
      <c r="L220" s="116"/>
      <c r="M220" s="116"/>
      <c r="N220" s="116"/>
      <c r="O220" s="107"/>
      <c r="P220" s="107"/>
    </row>
    <row r="221" spans="1:16">
      <c r="A221" s="115"/>
      <c r="B221" s="116"/>
      <c r="C221" s="116"/>
      <c r="D221" s="116"/>
      <c r="E221" s="116"/>
      <c r="F221" s="116"/>
      <c r="G221" s="116"/>
      <c r="H221" s="116"/>
      <c r="I221" s="116"/>
      <c r="J221" s="116"/>
      <c r="K221" s="116"/>
      <c r="L221" s="116"/>
      <c r="M221" s="116"/>
      <c r="N221" s="116"/>
      <c r="O221" s="107"/>
      <c r="P221" s="107"/>
    </row>
    <row r="222" spans="1:16">
      <c r="A222" s="115"/>
      <c r="B222" s="116"/>
      <c r="C222" s="116"/>
      <c r="D222" s="116"/>
      <c r="E222" s="116"/>
      <c r="F222" s="116"/>
      <c r="G222" s="116"/>
      <c r="H222" s="116"/>
      <c r="I222" s="116"/>
      <c r="J222" s="116"/>
      <c r="K222" s="116"/>
      <c r="L222" s="116"/>
      <c r="M222" s="116"/>
      <c r="N222" s="116"/>
      <c r="O222" s="107"/>
      <c r="P222" s="107"/>
    </row>
    <row r="223" spans="1:16">
      <c r="A223" s="115"/>
      <c r="B223" s="116"/>
      <c r="C223" s="116"/>
      <c r="D223" s="116"/>
      <c r="E223" s="116"/>
      <c r="F223" s="116"/>
      <c r="G223" s="116"/>
      <c r="H223" s="116"/>
      <c r="I223" s="116"/>
      <c r="J223" s="116"/>
      <c r="K223" s="116"/>
      <c r="L223" s="116"/>
      <c r="M223" s="116"/>
      <c r="N223" s="116"/>
      <c r="O223" s="107"/>
      <c r="P223" s="107"/>
    </row>
    <row r="224" spans="1:16">
      <c r="A224" s="115"/>
      <c r="B224" s="116"/>
      <c r="C224" s="116"/>
      <c r="D224" s="116"/>
      <c r="E224" s="116"/>
      <c r="F224" s="116"/>
      <c r="G224" s="116"/>
      <c r="H224" s="116"/>
      <c r="I224" s="116"/>
      <c r="J224" s="116"/>
      <c r="K224" s="116"/>
      <c r="L224" s="116"/>
      <c r="M224" s="116"/>
      <c r="N224" s="116"/>
      <c r="O224" s="107"/>
      <c r="P224" s="107"/>
    </row>
    <row r="225" spans="1:16">
      <c r="A225" s="115"/>
      <c r="B225" s="116"/>
      <c r="C225" s="116"/>
      <c r="D225" s="116"/>
      <c r="E225" s="116"/>
      <c r="F225" s="116"/>
      <c r="G225" s="116"/>
      <c r="H225" s="116"/>
      <c r="I225" s="116"/>
      <c r="J225" s="116"/>
      <c r="K225" s="116"/>
      <c r="L225" s="116"/>
      <c r="M225" s="116"/>
      <c r="N225" s="116"/>
      <c r="O225" s="107"/>
      <c r="P225" s="107"/>
    </row>
    <row r="226" spans="1:16">
      <c r="A226" s="115"/>
      <c r="B226" s="116"/>
      <c r="C226" s="116"/>
      <c r="D226" s="116"/>
      <c r="E226" s="116"/>
      <c r="F226" s="116"/>
      <c r="G226" s="116"/>
      <c r="H226" s="116"/>
      <c r="I226" s="116"/>
      <c r="J226" s="116"/>
      <c r="K226" s="116"/>
      <c r="L226" s="116"/>
      <c r="M226" s="116"/>
      <c r="N226" s="116"/>
      <c r="O226" s="107"/>
      <c r="P226" s="107"/>
    </row>
    <row r="227" spans="1:16">
      <c r="A227" s="115"/>
      <c r="B227" s="116"/>
      <c r="C227" s="116"/>
      <c r="D227" s="116"/>
      <c r="E227" s="116"/>
      <c r="F227" s="116"/>
      <c r="G227" s="116"/>
      <c r="H227" s="116"/>
      <c r="I227" s="116"/>
      <c r="J227" s="116"/>
      <c r="K227" s="116"/>
      <c r="L227" s="116"/>
      <c r="M227" s="116"/>
      <c r="N227" s="116"/>
      <c r="O227" s="107"/>
      <c r="P227" s="107"/>
    </row>
    <row r="228" spans="1:16" s="107" customFormat="1" ht="407.1" customHeight="1">
      <c r="A228" s="115"/>
      <c r="B228" s="116"/>
      <c r="C228" s="116"/>
      <c r="D228" s="116"/>
      <c r="E228" s="116"/>
      <c r="F228" s="116"/>
      <c r="G228" s="116"/>
      <c r="H228" s="116"/>
      <c r="I228" s="116"/>
      <c r="J228" s="116"/>
      <c r="K228" s="116"/>
      <c r="L228" s="116"/>
      <c r="M228" s="116"/>
      <c r="N228" s="116"/>
    </row>
    <row r="229" spans="1:16" s="107" customFormat="1">
      <c r="A229" s="115"/>
      <c r="B229" s="116"/>
      <c r="C229" s="116"/>
      <c r="D229" s="116"/>
      <c r="E229" s="116"/>
      <c r="F229" s="116"/>
      <c r="G229" s="116"/>
      <c r="H229" s="116"/>
      <c r="I229" s="116"/>
      <c r="J229" s="116"/>
      <c r="K229" s="116"/>
      <c r="L229" s="116"/>
      <c r="M229" s="116"/>
      <c r="N229" s="116"/>
    </row>
    <row r="230" spans="1:16" s="107" customFormat="1">
      <c r="A230" s="115"/>
      <c r="B230" s="116"/>
      <c r="C230" s="116"/>
      <c r="D230" s="116"/>
      <c r="E230" s="116"/>
      <c r="F230" s="116"/>
      <c r="G230" s="116"/>
      <c r="H230" s="116"/>
      <c r="I230" s="116"/>
      <c r="J230" s="116"/>
      <c r="K230" s="116"/>
      <c r="L230" s="116"/>
      <c r="M230" s="116"/>
      <c r="N230" s="116"/>
    </row>
    <row r="231" spans="1:16" s="107" customFormat="1">
      <c r="A231" s="115"/>
      <c r="B231" s="116"/>
      <c r="C231" s="116"/>
      <c r="D231" s="116"/>
      <c r="E231" s="116"/>
      <c r="F231" s="116"/>
      <c r="G231" s="116"/>
      <c r="H231" s="116"/>
      <c r="I231" s="116"/>
      <c r="J231" s="116"/>
      <c r="K231" s="116"/>
      <c r="L231" s="116"/>
      <c r="M231" s="116"/>
      <c r="N231" s="116"/>
    </row>
    <row r="232" spans="1:16" s="107" customFormat="1">
      <c r="A232" s="115"/>
      <c r="B232" s="116"/>
      <c r="C232" s="116"/>
      <c r="D232" s="116"/>
      <c r="E232" s="116"/>
      <c r="F232" s="116"/>
      <c r="G232" s="116"/>
      <c r="H232" s="116"/>
      <c r="I232" s="116"/>
      <c r="J232" s="116"/>
      <c r="K232" s="116"/>
      <c r="L232" s="116"/>
      <c r="M232" s="116"/>
      <c r="N232" s="116"/>
    </row>
    <row r="233" spans="1:16" s="107" customFormat="1">
      <c r="A233" s="115"/>
      <c r="B233" s="116"/>
      <c r="C233" s="116"/>
      <c r="D233" s="116"/>
      <c r="E233" s="116"/>
      <c r="F233" s="116"/>
      <c r="G233" s="116"/>
      <c r="H233" s="116"/>
      <c r="I233" s="116"/>
      <c r="J233" s="116"/>
      <c r="K233" s="116"/>
      <c r="L233" s="116"/>
      <c r="M233" s="116"/>
      <c r="N233" s="116"/>
    </row>
    <row r="234" spans="1:16" s="107" customFormat="1">
      <c r="A234" s="115"/>
      <c r="B234" s="116"/>
      <c r="C234" s="116"/>
      <c r="D234" s="116"/>
      <c r="E234" s="116"/>
      <c r="F234" s="116"/>
      <c r="G234" s="116"/>
      <c r="H234" s="116"/>
      <c r="I234" s="116"/>
      <c r="J234" s="116"/>
      <c r="K234" s="116"/>
      <c r="L234" s="116"/>
      <c r="M234" s="116"/>
      <c r="N234" s="116"/>
    </row>
    <row r="235" spans="1:16" s="107" customFormat="1">
      <c r="A235" s="115"/>
      <c r="B235" s="116"/>
      <c r="C235" s="116"/>
      <c r="D235" s="116"/>
      <c r="E235" s="116"/>
      <c r="F235" s="116"/>
      <c r="G235" s="116"/>
      <c r="H235" s="116"/>
      <c r="I235" s="116"/>
      <c r="J235" s="116"/>
      <c r="K235" s="116"/>
      <c r="L235" s="116"/>
      <c r="M235" s="116"/>
      <c r="N235" s="116"/>
    </row>
    <row r="236" spans="1:16" s="107" customFormat="1">
      <c r="A236" s="115"/>
      <c r="B236" s="116"/>
      <c r="C236" s="116"/>
      <c r="D236" s="116"/>
      <c r="E236" s="116"/>
      <c r="F236" s="116"/>
      <c r="G236" s="116"/>
      <c r="H236" s="116"/>
      <c r="I236" s="116"/>
      <c r="J236" s="116"/>
      <c r="K236" s="116"/>
      <c r="L236" s="116"/>
      <c r="M236" s="116"/>
      <c r="N236" s="116"/>
    </row>
    <row r="237" spans="1:16" s="107" customFormat="1">
      <c r="A237" s="115"/>
      <c r="B237" s="116"/>
      <c r="C237" s="116"/>
      <c r="D237" s="116"/>
      <c r="E237" s="116"/>
      <c r="F237" s="116"/>
      <c r="G237" s="116"/>
      <c r="H237" s="116"/>
      <c r="I237" s="116"/>
      <c r="J237" s="116"/>
      <c r="K237" s="116"/>
      <c r="L237" s="116"/>
      <c r="M237" s="116"/>
      <c r="N237" s="116"/>
    </row>
    <row r="238" spans="1:16" s="107" customFormat="1">
      <c r="A238" s="115"/>
      <c r="B238" s="116"/>
      <c r="C238" s="116"/>
      <c r="D238" s="116"/>
      <c r="E238" s="116"/>
      <c r="F238" s="116"/>
      <c r="G238" s="116"/>
      <c r="H238" s="116"/>
      <c r="I238" s="116"/>
      <c r="J238" s="116"/>
      <c r="K238" s="116"/>
      <c r="L238" s="116"/>
      <c r="M238" s="116"/>
      <c r="N238" s="116"/>
    </row>
    <row r="239" spans="1:16" s="107" customFormat="1">
      <c r="A239" s="115"/>
      <c r="B239" s="116"/>
      <c r="C239" s="116"/>
      <c r="D239" s="116"/>
      <c r="E239" s="116"/>
      <c r="F239" s="116"/>
      <c r="G239" s="116"/>
      <c r="H239" s="116"/>
      <c r="I239" s="116"/>
      <c r="J239" s="116"/>
      <c r="K239" s="116"/>
      <c r="L239" s="116"/>
      <c r="M239" s="116"/>
      <c r="N239" s="116"/>
    </row>
    <row r="240" spans="1:16" s="107" customFormat="1">
      <c r="A240" s="115"/>
      <c r="B240" s="116"/>
      <c r="C240" s="116"/>
      <c r="D240" s="116"/>
      <c r="E240" s="116"/>
      <c r="F240" s="116"/>
      <c r="G240" s="116"/>
      <c r="H240" s="116"/>
      <c r="I240" s="116"/>
      <c r="J240" s="116"/>
      <c r="K240" s="116"/>
      <c r="L240" s="116"/>
      <c r="M240" s="116"/>
      <c r="N240" s="116"/>
    </row>
    <row r="241" spans="1:14" s="107" customFormat="1">
      <c r="A241" s="115"/>
      <c r="B241" s="116"/>
      <c r="C241" s="116"/>
      <c r="D241" s="116"/>
      <c r="E241" s="116"/>
      <c r="F241" s="116"/>
      <c r="G241" s="116"/>
      <c r="H241" s="116"/>
      <c r="I241" s="116"/>
      <c r="J241" s="116"/>
      <c r="K241" s="116"/>
      <c r="L241" s="116"/>
      <c r="M241" s="116"/>
      <c r="N241" s="116"/>
    </row>
    <row r="242" spans="1:14" s="107" customFormat="1">
      <c r="A242" s="115"/>
      <c r="B242" s="116"/>
      <c r="C242" s="116"/>
      <c r="D242" s="116"/>
      <c r="E242" s="116"/>
      <c r="F242" s="116"/>
      <c r="G242" s="116"/>
      <c r="H242" s="116"/>
      <c r="I242" s="116"/>
      <c r="J242" s="116"/>
      <c r="K242" s="116"/>
      <c r="L242" s="116"/>
      <c r="M242" s="116"/>
      <c r="N242" s="116"/>
    </row>
    <row r="243" spans="1:14" s="107" customFormat="1">
      <c r="A243" s="115"/>
      <c r="B243" s="116"/>
      <c r="C243" s="116"/>
      <c r="D243" s="116"/>
      <c r="E243" s="116"/>
      <c r="F243" s="116"/>
      <c r="G243" s="116"/>
      <c r="H243" s="116"/>
      <c r="I243" s="116"/>
      <c r="J243" s="116"/>
      <c r="K243" s="116"/>
      <c r="L243" s="116"/>
      <c r="M243" s="116"/>
      <c r="N243" s="116"/>
    </row>
    <row r="244" spans="1:14" s="107" customFormat="1">
      <c r="A244" s="115"/>
      <c r="B244" s="116"/>
      <c r="C244" s="116"/>
      <c r="D244" s="116"/>
      <c r="E244" s="116"/>
      <c r="F244" s="116"/>
      <c r="G244" s="116"/>
      <c r="H244" s="116"/>
      <c r="I244" s="116"/>
      <c r="J244" s="116"/>
      <c r="K244" s="116"/>
      <c r="L244" s="116"/>
      <c r="M244" s="116"/>
      <c r="N244" s="116"/>
    </row>
    <row r="245" spans="1:14" s="107" customFormat="1">
      <c r="A245" s="115"/>
      <c r="B245" s="116"/>
      <c r="C245" s="116"/>
      <c r="D245" s="116"/>
      <c r="E245" s="116"/>
      <c r="F245" s="116"/>
      <c r="G245" s="116"/>
      <c r="H245" s="116"/>
      <c r="I245" s="116"/>
      <c r="J245" s="116"/>
      <c r="K245" s="116"/>
      <c r="L245" s="116"/>
      <c r="M245" s="116"/>
      <c r="N245" s="116"/>
    </row>
    <row r="246" spans="1:14" s="107" customFormat="1">
      <c r="A246" s="115"/>
      <c r="B246" s="116"/>
      <c r="C246" s="116"/>
      <c r="D246" s="116"/>
      <c r="E246" s="116"/>
      <c r="F246" s="116"/>
      <c r="G246" s="116"/>
      <c r="H246" s="116"/>
      <c r="I246" s="116"/>
      <c r="J246" s="116"/>
      <c r="K246" s="116"/>
      <c r="L246" s="116"/>
      <c r="M246" s="116"/>
      <c r="N246" s="116"/>
    </row>
    <row r="247" spans="1:14" s="107" customFormat="1">
      <c r="A247" s="115"/>
      <c r="B247" s="116"/>
      <c r="C247" s="116"/>
      <c r="D247" s="116"/>
      <c r="E247" s="116"/>
      <c r="F247" s="116"/>
      <c r="G247" s="116"/>
      <c r="H247" s="116"/>
      <c r="I247" s="116"/>
      <c r="J247" s="116"/>
      <c r="K247" s="116"/>
      <c r="L247" s="116"/>
      <c r="M247" s="116"/>
      <c r="N247" s="116"/>
    </row>
    <row r="248" spans="1:14" s="107" customFormat="1">
      <c r="A248" s="115"/>
      <c r="B248" s="116"/>
      <c r="C248" s="116"/>
      <c r="D248" s="116"/>
      <c r="E248" s="116"/>
      <c r="F248" s="116"/>
      <c r="G248" s="116"/>
      <c r="H248" s="116"/>
      <c r="I248" s="116"/>
      <c r="J248" s="116"/>
      <c r="K248" s="116"/>
      <c r="L248" s="116"/>
      <c r="M248" s="116"/>
      <c r="N248" s="116"/>
    </row>
    <row r="249" spans="1:14" s="107" customFormat="1">
      <c r="A249" s="115"/>
      <c r="B249" s="116"/>
      <c r="C249" s="116"/>
      <c r="D249" s="116"/>
      <c r="E249" s="116"/>
      <c r="F249" s="116"/>
      <c r="G249" s="116"/>
      <c r="H249" s="116"/>
      <c r="I249" s="116"/>
      <c r="J249" s="116"/>
      <c r="K249" s="116"/>
      <c r="L249" s="116"/>
      <c r="M249" s="116"/>
      <c r="N249" s="116"/>
    </row>
    <row r="250" spans="1:14" s="107" customFormat="1">
      <c r="A250" s="115"/>
      <c r="B250" s="116"/>
      <c r="C250" s="116"/>
      <c r="D250" s="116"/>
      <c r="E250" s="116"/>
      <c r="F250" s="116"/>
      <c r="G250" s="116"/>
      <c r="H250" s="116"/>
      <c r="I250" s="116"/>
      <c r="J250" s="116"/>
      <c r="K250" s="116"/>
      <c r="L250" s="116"/>
      <c r="M250" s="116"/>
      <c r="N250" s="116"/>
    </row>
    <row r="251" spans="1:14" s="107" customFormat="1">
      <c r="A251" s="115"/>
      <c r="B251" s="116"/>
      <c r="C251" s="116"/>
      <c r="D251" s="116"/>
      <c r="E251" s="116"/>
      <c r="F251" s="116"/>
      <c r="G251" s="116"/>
      <c r="H251" s="116"/>
      <c r="I251" s="116"/>
      <c r="J251" s="116"/>
      <c r="K251" s="116"/>
      <c r="L251" s="116"/>
      <c r="M251" s="116"/>
      <c r="N251" s="116"/>
    </row>
    <row r="252" spans="1:14" s="107" customFormat="1">
      <c r="A252" s="115"/>
      <c r="B252" s="116"/>
      <c r="C252" s="116"/>
      <c r="D252" s="116"/>
      <c r="E252" s="116"/>
      <c r="F252" s="116"/>
      <c r="G252" s="116"/>
      <c r="H252" s="116"/>
      <c r="I252" s="116"/>
      <c r="J252" s="116"/>
      <c r="K252" s="116"/>
      <c r="L252" s="116"/>
      <c r="M252" s="116"/>
      <c r="N252" s="116"/>
    </row>
    <row r="253" spans="1:14" s="107" customFormat="1">
      <c r="A253" s="115"/>
      <c r="B253" s="116"/>
      <c r="C253" s="116"/>
      <c r="D253" s="116"/>
      <c r="E253" s="116"/>
      <c r="F253" s="116"/>
      <c r="G253" s="116"/>
      <c r="H253" s="116"/>
      <c r="I253" s="116"/>
      <c r="J253" s="116"/>
      <c r="K253" s="116"/>
      <c r="L253" s="116"/>
      <c r="M253" s="116"/>
      <c r="N253" s="116"/>
    </row>
    <row r="254" spans="1:14" s="107" customFormat="1">
      <c r="A254" s="115"/>
      <c r="B254" s="116"/>
      <c r="C254" s="116"/>
      <c r="D254" s="116"/>
      <c r="E254" s="116"/>
      <c r="F254" s="116"/>
      <c r="G254" s="116"/>
      <c r="H254" s="116"/>
      <c r="I254" s="116"/>
      <c r="J254" s="116"/>
      <c r="K254" s="116"/>
      <c r="L254" s="116"/>
      <c r="M254" s="116"/>
      <c r="N254" s="116"/>
    </row>
    <row r="255" spans="1:14" s="107" customFormat="1">
      <c r="A255" s="115"/>
      <c r="B255" s="116"/>
      <c r="C255" s="116"/>
      <c r="D255" s="116"/>
      <c r="E255" s="116"/>
      <c r="F255" s="116"/>
      <c r="G255" s="116"/>
      <c r="H255" s="116"/>
      <c r="I255" s="116"/>
      <c r="J255" s="116"/>
      <c r="K255" s="116"/>
      <c r="L255" s="116"/>
      <c r="M255" s="116"/>
      <c r="N255" s="116"/>
    </row>
    <row r="256" spans="1:14" s="107" customFormat="1">
      <c r="A256" s="115"/>
      <c r="B256" s="116"/>
      <c r="C256" s="116"/>
      <c r="D256" s="116"/>
      <c r="E256" s="116"/>
      <c r="F256" s="116"/>
      <c r="G256" s="116"/>
      <c r="H256" s="116"/>
      <c r="I256" s="116"/>
      <c r="J256" s="116"/>
      <c r="K256" s="116"/>
      <c r="L256" s="116"/>
      <c r="M256" s="116"/>
      <c r="N256" s="116"/>
    </row>
    <row r="257" spans="1:14" s="107" customFormat="1">
      <c r="A257" s="115"/>
      <c r="B257" s="116"/>
      <c r="C257" s="116"/>
      <c r="D257" s="116"/>
      <c r="E257" s="116"/>
      <c r="F257" s="116"/>
      <c r="G257" s="116"/>
      <c r="H257" s="116"/>
      <c r="I257" s="116"/>
      <c r="J257" s="116"/>
      <c r="K257" s="116"/>
      <c r="L257" s="116"/>
      <c r="M257" s="116"/>
      <c r="N257" s="116"/>
    </row>
    <row r="258" spans="1:14" s="107" customFormat="1">
      <c r="A258" s="115"/>
      <c r="B258" s="116"/>
      <c r="C258" s="116"/>
      <c r="D258" s="116"/>
      <c r="E258" s="116"/>
      <c r="F258" s="116"/>
      <c r="G258" s="116"/>
      <c r="H258" s="116"/>
      <c r="I258" s="116"/>
      <c r="J258" s="116"/>
      <c r="K258" s="116"/>
      <c r="L258" s="116"/>
      <c r="M258" s="116"/>
      <c r="N258" s="116"/>
    </row>
    <row r="259" spans="1:14" s="107" customFormat="1">
      <c r="A259" s="115"/>
      <c r="B259" s="116"/>
      <c r="C259" s="116"/>
      <c r="D259" s="116"/>
      <c r="E259" s="116"/>
      <c r="F259" s="116"/>
      <c r="G259" s="116"/>
      <c r="H259" s="116"/>
      <c r="I259" s="116"/>
      <c r="J259" s="116"/>
      <c r="K259" s="116"/>
      <c r="L259" s="116"/>
      <c r="M259" s="116"/>
      <c r="N259" s="116"/>
    </row>
    <row r="260" spans="1:14" s="107" customFormat="1">
      <c r="A260" s="115"/>
      <c r="B260" s="116"/>
      <c r="C260" s="116"/>
      <c r="D260" s="116"/>
      <c r="E260" s="116"/>
      <c r="F260" s="116"/>
      <c r="G260" s="116"/>
      <c r="H260" s="116"/>
      <c r="I260" s="116"/>
      <c r="J260" s="116"/>
      <c r="K260" s="116"/>
      <c r="L260" s="116"/>
      <c r="M260" s="116"/>
      <c r="N260" s="116"/>
    </row>
    <row r="261" spans="1:14" s="107" customFormat="1">
      <c r="A261" s="115"/>
      <c r="B261" s="116"/>
      <c r="C261" s="116"/>
      <c r="D261" s="116"/>
      <c r="E261" s="116"/>
      <c r="F261" s="116"/>
      <c r="G261" s="116"/>
      <c r="H261" s="116"/>
      <c r="I261" s="116"/>
      <c r="J261" s="116"/>
      <c r="K261" s="116"/>
      <c r="L261" s="116"/>
      <c r="M261" s="116"/>
      <c r="N261" s="116"/>
    </row>
    <row r="262" spans="1:14" s="107" customFormat="1">
      <c r="A262" s="115"/>
      <c r="B262" s="116"/>
      <c r="C262" s="116"/>
      <c r="D262" s="116"/>
      <c r="E262" s="116"/>
      <c r="F262" s="116"/>
      <c r="G262" s="116"/>
      <c r="H262" s="116"/>
      <c r="I262" s="116"/>
      <c r="J262" s="116"/>
      <c r="K262" s="116"/>
      <c r="L262" s="116"/>
      <c r="M262" s="116"/>
      <c r="N262" s="116"/>
    </row>
    <row r="263" spans="1:14" s="107" customFormat="1">
      <c r="A263" s="115"/>
      <c r="B263" s="116"/>
      <c r="C263" s="116"/>
      <c r="D263" s="116"/>
      <c r="E263" s="116"/>
      <c r="F263" s="116"/>
      <c r="G263" s="116"/>
      <c r="H263" s="116"/>
      <c r="I263" s="116"/>
      <c r="J263" s="116"/>
      <c r="K263" s="116"/>
      <c r="L263" s="116"/>
      <c r="M263" s="116"/>
      <c r="N263" s="116"/>
    </row>
    <row r="264" spans="1:14" s="107" customFormat="1">
      <c r="A264" s="115"/>
      <c r="B264" s="116"/>
      <c r="C264" s="116"/>
      <c r="D264" s="116"/>
      <c r="E264" s="116"/>
      <c r="F264" s="116"/>
      <c r="G264" s="116"/>
      <c r="H264" s="116"/>
      <c r="I264" s="116"/>
      <c r="J264" s="116"/>
      <c r="K264" s="116"/>
      <c r="L264" s="116"/>
      <c r="M264" s="116"/>
      <c r="N264" s="116"/>
    </row>
    <row r="265" spans="1:14" s="107" customFormat="1">
      <c r="A265" s="115"/>
      <c r="B265" s="116"/>
      <c r="C265" s="116"/>
      <c r="D265" s="116"/>
      <c r="E265" s="116"/>
      <c r="F265" s="116"/>
      <c r="G265" s="116"/>
      <c r="H265" s="116"/>
      <c r="I265" s="116"/>
      <c r="J265" s="116"/>
      <c r="K265" s="116"/>
      <c r="L265" s="116"/>
      <c r="M265" s="116"/>
      <c r="N265" s="116"/>
    </row>
    <row r="266" spans="1:14" s="107" customFormat="1">
      <c r="A266" s="115"/>
      <c r="B266" s="116"/>
      <c r="C266" s="116"/>
      <c r="D266" s="116"/>
      <c r="E266" s="116"/>
      <c r="F266" s="116"/>
      <c r="G266" s="116"/>
      <c r="H266" s="116"/>
      <c r="I266" s="116"/>
      <c r="J266" s="116"/>
      <c r="K266" s="116"/>
      <c r="L266" s="116"/>
      <c r="M266" s="116"/>
      <c r="N266" s="116"/>
    </row>
    <row r="267" spans="1:14" s="107" customFormat="1">
      <c r="A267" s="115"/>
      <c r="B267" s="116"/>
      <c r="C267" s="116"/>
      <c r="D267" s="116"/>
      <c r="E267" s="116"/>
      <c r="F267" s="116"/>
      <c r="G267" s="116"/>
      <c r="H267" s="116"/>
      <c r="I267" s="116"/>
      <c r="J267" s="116"/>
      <c r="K267" s="116"/>
      <c r="L267" s="116"/>
      <c r="M267" s="116"/>
      <c r="N267" s="116"/>
    </row>
    <row r="268" spans="1:14" s="107" customFormat="1">
      <c r="A268" s="115"/>
      <c r="B268" s="116"/>
      <c r="C268" s="116"/>
      <c r="D268" s="116"/>
      <c r="E268" s="116"/>
      <c r="F268" s="116"/>
      <c r="G268" s="116"/>
      <c r="H268" s="116"/>
      <c r="I268" s="116"/>
      <c r="J268" s="116"/>
      <c r="K268" s="116"/>
      <c r="L268" s="116"/>
      <c r="M268" s="116"/>
      <c r="N268" s="116"/>
    </row>
    <row r="269" spans="1:14" s="107" customFormat="1">
      <c r="A269" s="115"/>
      <c r="B269" s="116"/>
      <c r="C269" s="116"/>
      <c r="D269" s="116"/>
      <c r="E269" s="116"/>
      <c r="F269" s="116"/>
      <c r="G269" s="116"/>
      <c r="H269" s="116"/>
      <c r="I269" s="116"/>
      <c r="J269" s="116"/>
      <c r="K269" s="116"/>
      <c r="L269" s="116"/>
      <c r="M269" s="116"/>
      <c r="N269" s="116"/>
    </row>
    <row r="270" spans="1:14" s="107" customFormat="1">
      <c r="A270" s="115"/>
      <c r="B270" s="116"/>
      <c r="C270" s="116"/>
      <c r="D270" s="116"/>
      <c r="E270" s="116"/>
      <c r="F270" s="116"/>
      <c r="G270" s="116"/>
      <c r="H270" s="116"/>
      <c r="I270" s="116"/>
      <c r="J270" s="116"/>
      <c r="K270" s="116"/>
      <c r="L270" s="116"/>
      <c r="M270" s="116"/>
      <c r="N270" s="116"/>
    </row>
    <row r="271" spans="1:14" s="107" customFormat="1">
      <c r="A271" s="115"/>
      <c r="B271" s="116"/>
      <c r="C271" s="116"/>
      <c r="D271" s="116"/>
      <c r="E271" s="116"/>
      <c r="F271" s="116"/>
      <c r="G271" s="116"/>
      <c r="H271" s="116"/>
      <c r="I271" s="116"/>
      <c r="J271" s="116"/>
      <c r="K271" s="116"/>
      <c r="L271" s="116"/>
      <c r="M271" s="116"/>
      <c r="N271" s="116"/>
    </row>
    <row r="272" spans="1:14" s="107" customFormat="1">
      <c r="A272" s="115"/>
      <c r="B272" s="116"/>
      <c r="C272" s="116"/>
      <c r="D272" s="116"/>
      <c r="E272" s="116"/>
      <c r="F272" s="116"/>
      <c r="G272" s="116"/>
      <c r="H272" s="116"/>
      <c r="I272" s="116"/>
      <c r="J272" s="116"/>
      <c r="K272" s="116"/>
      <c r="L272" s="116"/>
      <c r="M272" s="116"/>
      <c r="N272" s="116"/>
    </row>
    <row r="273" spans="1:14" s="107" customFormat="1">
      <c r="A273" s="115"/>
      <c r="B273" s="116"/>
      <c r="C273" s="116"/>
      <c r="D273" s="116"/>
      <c r="E273" s="116"/>
      <c r="F273" s="116"/>
      <c r="G273" s="116"/>
      <c r="H273" s="116"/>
      <c r="I273" s="116"/>
      <c r="J273" s="116"/>
      <c r="K273" s="116"/>
      <c r="L273" s="116"/>
      <c r="M273" s="116"/>
      <c r="N273" s="116"/>
    </row>
    <row r="274" spans="1:14" s="107" customFormat="1">
      <c r="A274" s="115"/>
      <c r="B274" s="116"/>
      <c r="C274" s="116"/>
      <c r="D274" s="116"/>
      <c r="E274" s="116"/>
      <c r="F274" s="116"/>
      <c r="G274" s="116"/>
      <c r="H274" s="116"/>
      <c r="I274" s="116"/>
      <c r="J274" s="116"/>
      <c r="K274" s="116"/>
      <c r="L274" s="116"/>
      <c r="M274" s="116"/>
      <c r="N274" s="116"/>
    </row>
    <row r="275" spans="1:14" s="107" customFormat="1">
      <c r="A275" s="115"/>
      <c r="B275" s="116"/>
      <c r="C275" s="116"/>
      <c r="D275" s="116"/>
      <c r="E275" s="116"/>
      <c r="F275" s="116"/>
      <c r="G275" s="116"/>
      <c r="H275" s="116"/>
      <c r="I275" s="116"/>
      <c r="J275" s="116"/>
      <c r="K275" s="116"/>
      <c r="L275" s="116"/>
      <c r="M275" s="116"/>
      <c r="N275" s="116"/>
    </row>
    <row r="276" spans="1:14" s="107" customFormat="1">
      <c r="A276" s="115"/>
      <c r="B276" s="116"/>
      <c r="C276" s="116"/>
      <c r="D276" s="116"/>
      <c r="E276" s="116"/>
      <c r="F276" s="116"/>
      <c r="G276" s="116"/>
      <c r="H276" s="116"/>
      <c r="I276" s="116"/>
      <c r="J276" s="116"/>
      <c r="K276" s="116"/>
      <c r="L276" s="116"/>
      <c r="M276" s="116"/>
      <c r="N276" s="116"/>
    </row>
    <row r="277" spans="1:14" s="107" customFormat="1">
      <c r="A277" s="115"/>
      <c r="B277" s="116"/>
      <c r="C277" s="116"/>
      <c r="D277" s="116"/>
      <c r="E277" s="116"/>
      <c r="F277" s="116"/>
      <c r="G277" s="116"/>
      <c r="H277" s="116"/>
      <c r="I277" s="116"/>
      <c r="J277" s="116"/>
      <c r="K277" s="116"/>
      <c r="L277" s="116"/>
      <c r="M277" s="116"/>
      <c r="N277" s="116"/>
    </row>
    <row r="278" spans="1:14" s="107" customFormat="1">
      <c r="A278" s="115"/>
      <c r="B278" s="116"/>
      <c r="C278" s="116"/>
      <c r="D278" s="116"/>
      <c r="E278" s="116"/>
      <c r="F278" s="116"/>
      <c r="G278" s="116"/>
      <c r="H278" s="116"/>
      <c r="I278" s="116"/>
      <c r="J278" s="116"/>
      <c r="K278" s="116"/>
      <c r="L278" s="116"/>
      <c r="M278" s="116"/>
      <c r="N278" s="116"/>
    </row>
    <row r="279" spans="1:14" s="107" customFormat="1">
      <c r="A279" s="115"/>
      <c r="B279" s="116"/>
      <c r="C279" s="116"/>
      <c r="D279" s="116"/>
      <c r="E279" s="116"/>
      <c r="F279" s="116"/>
      <c r="G279" s="116"/>
      <c r="H279" s="116"/>
      <c r="I279" s="116"/>
      <c r="J279" s="116"/>
      <c r="K279" s="116"/>
      <c r="L279" s="116"/>
      <c r="M279" s="116"/>
      <c r="N279" s="116"/>
    </row>
    <row r="280" spans="1:14" s="107" customFormat="1">
      <c r="A280" s="115"/>
      <c r="B280" s="116"/>
      <c r="C280" s="116"/>
      <c r="D280" s="116"/>
      <c r="E280" s="116"/>
      <c r="F280" s="116"/>
      <c r="G280" s="116"/>
      <c r="H280" s="116"/>
      <c r="I280" s="116"/>
      <c r="J280" s="116"/>
      <c r="K280" s="116"/>
      <c r="L280" s="116"/>
      <c r="M280" s="116"/>
      <c r="N280" s="116"/>
    </row>
    <row r="281" spans="1:14" s="107" customFormat="1">
      <c r="A281" s="115"/>
      <c r="B281" s="116"/>
      <c r="C281" s="116"/>
      <c r="D281" s="116"/>
      <c r="E281" s="116"/>
      <c r="F281" s="116"/>
      <c r="G281" s="116"/>
      <c r="H281" s="116"/>
      <c r="I281" s="116"/>
      <c r="J281" s="116"/>
      <c r="K281" s="116"/>
      <c r="L281" s="116"/>
      <c r="M281" s="116"/>
      <c r="N281" s="116"/>
    </row>
    <row r="282" spans="1:14" s="107" customFormat="1">
      <c r="A282" s="115"/>
      <c r="B282" s="116"/>
      <c r="C282" s="116"/>
      <c r="D282" s="116"/>
      <c r="E282" s="116"/>
      <c r="F282" s="116"/>
      <c r="G282" s="116"/>
      <c r="H282" s="116"/>
      <c r="I282" s="116"/>
      <c r="J282" s="116"/>
      <c r="K282" s="116"/>
      <c r="L282" s="116"/>
      <c r="M282" s="116"/>
      <c r="N282" s="116"/>
    </row>
    <row r="283" spans="1:14" s="107" customFormat="1">
      <c r="A283" s="115"/>
      <c r="B283" s="116"/>
      <c r="C283" s="116"/>
      <c r="D283" s="116"/>
      <c r="E283" s="116"/>
      <c r="F283" s="116"/>
      <c r="G283" s="116"/>
      <c r="H283" s="116"/>
      <c r="I283" s="116"/>
      <c r="J283" s="116"/>
      <c r="K283" s="116"/>
      <c r="L283" s="116"/>
      <c r="M283" s="116"/>
      <c r="N283" s="116"/>
    </row>
    <row r="284" spans="1:14" s="107" customFormat="1">
      <c r="A284" s="115"/>
      <c r="B284" s="116"/>
      <c r="C284" s="116"/>
      <c r="D284" s="116"/>
      <c r="E284" s="116"/>
      <c r="F284" s="116"/>
      <c r="G284" s="116"/>
      <c r="H284" s="116"/>
      <c r="I284" s="116"/>
      <c r="J284" s="116"/>
      <c r="K284" s="116"/>
      <c r="L284" s="116"/>
      <c r="M284" s="116"/>
      <c r="N284" s="116"/>
    </row>
    <row r="285" spans="1:14" s="107" customFormat="1">
      <c r="A285" s="115"/>
      <c r="B285" s="116"/>
      <c r="C285" s="116"/>
      <c r="D285" s="116"/>
      <c r="E285" s="116"/>
      <c r="F285" s="116"/>
      <c r="G285" s="116"/>
      <c r="H285" s="116"/>
      <c r="I285" s="116"/>
      <c r="J285" s="116"/>
      <c r="K285" s="116"/>
      <c r="L285" s="116"/>
      <c r="M285" s="116"/>
      <c r="N285" s="116"/>
    </row>
    <row r="286" spans="1:14" s="107" customFormat="1">
      <c r="A286" s="115"/>
      <c r="B286" s="116"/>
      <c r="C286" s="116"/>
      <c r="D286" s="116"/>
      <c r="E286" s="116"/>
      <c r="F286" s="116"/>
      <c r="G286" s="116"/>
      <c r="H286" s="116"/>
      <c r="I286" s="116"/>
      <c r="J286" s="116"/>
      <c r="K286" s="116"/>
      <c r="L286" s="116"/>
      <c r="M286" s="116"/>
      <c r="N286" s="116"/>
    </row>
    <row r="287" spans="1:14" s="107" customFormat="1">
      <c r="A287" s="115"/>
      <c r="B287" s="116"/>
      <c r="C287" s="116"/>
      <c r="D287" s="116"/>
      <c r="E287" s="116"/>
      <c r="F287" s="116"/>
      <c r="G287" s="116"/>
      <c r="H287" s="116"/>
      <c r="I287" s="116"/>
      <c r="J287" s="116"/>
      <c r="K287" s="116"/>
      <c r="L287" s="116"/>
      <c r="M287" s="116"/>
      <c r="N287" s="116"/>
    </row>
    <row r="288" spans="1:14" s="107" customFormat="1">
      <c r="A288" s="115"/>
      <c r="B288" s="116"/>
      <c r="C288" s="116"/>
      <c r="D288" s="116"/>
      <c r="E288" s="116"/>
      <c r="F288" s="116"/>
      <c r="G288" s="116"/>
      <c r="H288" s="116"/>
      <c r="I288" s="116"/>
      <c r="J288" s="116"/>
      <c r="K288" s="116"/>
      <c r="L288" s="116"/>
      <c r="M288" s="116"/>
      <c r="N288" s="116"/>
    </row>
    <row r="289" spans="1:14" s="107" customFormat="1">
      <c r="A289" s="115"/>
      <c r="B289" s="116"/>
      <c r="C289" s="116"/>
      <c r="D289" s="116"/>
      <c r="E289" s="116"/>
      <c r="F289" s="116"/>
      <c r="G289" s="116"/>
      <c r="H289" s="116"/>
      <c r="I289" s="116"/>
      <c r="J289" s="116"/>
      <c r="K289" s="116"/>
      <c r="L289" s="116"/>
      <c r="M289" s="116"/>
      <c r="N289" s="116"/>
    </row>
    <row r="290" spans="1:14" s="107" customFormat="1">
      <c r="A290" s="115"/>
      <c r="B290" s="116"/>
      <c r="C290" s="116"/>
      <c r="D290" s="116"/>
      <c r="E290" s="116"/>
      <c r="F290" s="116"/>
      <c r="G290" s="116"/>
      <c r="H290" s="116"/>
      <c r="I290" s="116"/>
      <c r="J290" s="116"/>
      <c r="K290" s="116"/>
      <c r="L290" s="116"/>
      <c r="M290" s="116"/>
      <c r="N290" s="116"/>
    </row>
    <row r="291" spans="1:14" s="107" customFormat="1">
      <c r="A291" s="115"/>
      <c r="B291" s="116"/>
      <c r="C291" s="116"/>
      <c r="D291" s="116"/>
      <c r="E291" s="116"/>
      <c r="F291" s="116"/>
      <c r="G291" s="116"/>
      <c r="H291" s="116"/>
      <c r="I291" s="116"/>
      <c r="J291" s="116"/>
      <c r="K291" s="116"/>
      <c r="L291" s="116"/>
      <c r="M291" s="116"/>
      <c r="N291" s="116"/>
    </row>
    <row r="292" spans="1:14" s="107" customFormat="1">
      <c r="A292" s="115"/>
      <c r="B292" s="116"/>
      <c r="C292" s="116"/>
      <c r="D292" s="116"/>
      <c r="E292" s="116"/>
      <c r="F292" s="116"/>
      <c r="G292" s="116"/>
      <c r="H292" s="116"/>
      <c r="I292" s="116"/>
      <c r="J292" s="116"/>
      <c r="K292" s="116"/>
      <c r="L292" s="116"/>
      <c r="M292" s="116"/>
      <c r="N292" s="116"/>
    </row>
    <row r="293" spans="1:14" s="107" customFormat="1">
      <c r="A293" s="115"/>
      <c r="B293" s="116"/>
      <c r="C293" s="116"/>
      <c r="D293" s="116"/>
      <c r="E293" s="116"/>
      <c r="F293" s="116"/>
      <c r="G293" s="116"/>
      <c r="H293" s="116"/>
      <c r="I293" s="116"/>
      <c r="J293" s="116"/>
      <c r="K293" s="116"/>
      <c r="L293" s="116"/>
      <c r="M293" s="116"/>
      <c r="N293" s="116"/>
    </row>
    <row r="294" spans="1:14" s="107" customFormat="1">
      <c r="A294" s="115"/>
      <c r="B294" s="116"/>
      <c r="C294" s="116"/>
      <c r="D294" s="116"/>
      <c r="E294" s="116"/>
      <c r="F294" s="116"/>
      <c r="G294" s="116"/>
      <c r="H294" s="116"/>
      <c r="I294" s="116"/>
      <c r="J294" s="116"/>
      <c r="K294" s="116"/>
      <c r="L294" s="116"/>
      <c r="M294" s="116"/>
      <c r="N294" s="116"/>
    </row>
    <row r="295" spans="1:14" s="107" customFormat="1">
      <c r="A295" s="115"/>
      <c r="B295" s="116"/>
      <c r="C295" s="116"/>
      <c r="D295" s="116"/>
      <c r="E295" s="116"/>
      <c r="F295" s="116"/>
      <c r="G295" s="116"/>
      <c r="H295" s="116"/>
      <c r="I295" s="116"/>
      <c r="J295" s="116"/>
      <c r="K295" s="116"/>
      <c r="L295" s="116"/>
      <c r="M295" s="116"/>
      <c r="N295" s="116"/>
    </row>
    <row r="296" spans="1:14" s="107" customFormat="1">
      <c r="A296" s="115"/>
      <c r="B296" s="116"/>
      <c r="C296" s="116"/>
      <c r="D296" s="116"/>
      <c r="E296" s="116"/>
      <c r="F296" s="116"/>
      <c r="G296" s="116"/>
      <c r="H296" s="116"/>
      <c r="I296" s="116"/>
      <c r="J296" s="116"/>
      <c r="K296" s="116"/>
      <c r="L296" s="116"/>
      <c r="M296" s="116"/>
      <c r="N296" s="116"/>
    </row>
    <row r="297" spans="1:14" s="107" customFormat="1">
      <c r="A297" s="115"/>
      <c r="B297" s="116"/>
      <c r="C297" s="116"/>
      <c r="D297" s="116"/>
      <c r="E297" s="116"/>
      <c r="F297" s="116"/>
      <c r="G297" s="116"/>
      <c r="H297" s="116"/>
      <c r="I297" s="116"/>
      <c r="J297" s="116"/>
      <c r="K297" s="116"/>
      <c r="L297" s="116"/>
      <c r="M297" s="116"/>
      <c r="N297" s="116"/>
    </row>
    <row r="298" spans="1:14" s="107" customFormat="1">
      <c r="A298" s="115"/>
      <c r="B298" s="116"/>
      <c r="C298" s="116"/>
      <c r="D298" s="116"/>
      <c r="E298" s="116"/>
      <c r="F298" s="116"/>
      <c r="G298" s="116"/>
      <c r="H298" s="116"/>
      <c r="I298" s="116"/>
      <c r="J298" s="116"/>
      <c r="K298" s="116"/>
      <c r="L298" s="116"/>
      <c r="M298" s="116"/>
      <c r="N298" s="116"/>
    </row>
    <row r="299" spans="1:14" s="107" customFormat="1">
      <c r="A299" s="115"/>
      <c r="B299" s="116"/>
      <c r="C299" s="116"/>
      <c r="D299" s="116"/>
      <c r="E299" s="116"/>
      <c r="F299" s="116"/>
      <c r="G299" s="116"/>
      <c r="H299" s="116"/>
      <c r="I299" s="116"/>
      <c r="J299" s="116"/>
      <c r="K299" s="116"/>
      <c r="L299" s="116"/>
      <c r="M299" s="116"/>
      <c r="N299" s="116"/>
    </row>
    <row r="300" spans="1:14" s="107" customFormat="1">
      <c r="A300" s="115"/>
      <c r="B300" s="116"/>
      <c r="C300" s="116"/>
      <c r="D300" s="116"/>
      <c r="E300" s="116"/>
      <c r="F300" s="116"/>
      <c r="G300" s="116"/>
      <c r="H300" s="116"/>
      <c r="I300" s="116"/>
      <c r="J300" s="116"/>
      <c r="K300" s="116"/>
      <c r="L300" s="116"/>
      <c r="M300" s="116"/>
      <c r="N300" s="116"/>
    </row>
    <row r="301" spans="1:14" s="107" customFormat="1">
      <c r="A301" s="115"/>
      <c r="B301" s="116"/>
      <c r="C301" s="116"/>
      <c r="D301" s="116"/>
      <c r="E301" s="116"/>
      <c r="F301" s="116"/>
      <c r="G301" s="116"/>
      <c r="H301" s="116"/>
      <c r="I301" s="116"/>
      <c r="J301" s="116"/>
      <c r="K301" s="116"/>
      <c r="L301" s="116"/>
      <c r="M301" s="116"/>
      <c r="N301" s="116"/>
    </row>
    <row r="302" spans="1:14" s="107" customFormat="1">
      <c r="A302" s="115"/>
      <c r="B302" s="116"/>
      <c r="C302" s="116"/>
      <c r="D302" s="116"/>
      <c r="E302" s="116"/>
      <c r="F302" s="116"/>
      <c r="G302" s="116"/>
      <c r="H302" s="116"/>
      <c r="I302" s="116"/>
      <c r="J302" s="116"/>
      <c r="K302" s="116"/>
      <c r="L302" s="116"/>
      <c r="M302" s="116"/>
      <c r="N302" s="116"/>
    </row>
    <row r="303" spans="1:14" s="107" customFormat="1">
      <c r="A303" s="115"/>
      <c r="B303" s="116"/>
      <c r="C303" s="116"/>
      <c r="D303" s="116"/>
      <c r="E303" s="116"/>
      <c r="F303" s="116"/>
      <c r="G303" s="116"/>
      <c r="H303" s="116"/>
      <c r="I303" s="116"/>
      <c r="J303" s="116"/>
      <c r="K303" s="116"/>
      <c r="L303" s="116"/>
      <c r="M303" s="116"/>
      <c r="N303" s="116"/>
    </row>
    <row r="304" spans="1:14" s="107" customFormat="1">
      <c r="A304" s="115"/>
      <c r="B304" s="116"/>
      <c r="C304" s="116"/>
      <c r="D304" s="116"/>
      <c r="E304" s="116"/>
      <c r="F304" s="116"/>
      <c r="G304" s="116"/>
      <c r="H304" s="116"/>
      <c r="I304" s="116"/>
      <c r="J304" s="116"/>
      <c r="K304" s="116"/>
      <c r="L304" s="116"/>
      <c r="M304" s="116"/>
      <c r="N304" s="116"/>
    </row>
    <row r="305" spans="1:14" s="107" customFormat="1">
      <c r="A305" s="115"/>
      <c r="B305" s="116"/>
      <c r="C305" s="116"/>
      <c r="D305" s="116"/>
      <c r="E305" s="116"/>
      <c r="F305" s="116"/>
      <c r="G305" s="116"/>
      <c r="H305" s="116"/>
      <c r="I305" s="116"/>
      <c r="J305" s="116"/>
      <c r="K305" s="116"/>
      <c r="L305" s="116"/>
      <c r="M305" s="116"/>
      <c r="N305" s="116"/>
    </row>
    <row r="306" spans="1:14" s="107" customFormat="1">
      <c r="A306" s="115"/>
      <c r="B306" s="116"/>
      <c r="C306" s="116"/>
      <c r="D306" s="116"/>
      <c r="E306" s="116"/>
      <c r="F306" s="116"/>
      <c r="G306" s="116"/>
      <c r="H306" s="116"/>
      <c r="I306" s="116"/>
      <c r="J306" s="116"/>
      <c r="K306" s="116"/>
      <c r="L306" s="116"/>
      <c r="M306" s="116"/>
      <c r="N306" s="116"/>
    </row>
    <row r="307" spans="1:14" s="107" customFormat="1">
      <c r="A307" s="115"/>
      <c r="B307" s="116"/>
      <c r="C307" s="116"/>
      <c r="D307" s="116"/>
      <c r="E307" s="116"/>
      <c r="F307" s="116"/>
      <c r="G307" s="116"/>
      <c r="H307" s="116"/>
      <c r="I307" s="116"/>
      <c r="J307" s="116"/>
      <c r="K307" s="116"/>
      <c r="L307" s="116"/>
      <c r="M307" s="116"/>
      <c r="N307" s="116"/>
    </row>
    <row r="308" spans="1:14" s="107" customFormat="1">
      <c r="A308" s="115"/>
      <c r="B308" s="116"/>
      <c r="C308" s="116"/>
      <c r="D308" s="116"/>
      <c r="E308" s="116"/>
      <c r="F308" s="116"/>
      <c r="G308" s="116"/>
      <c r="H308" s="116"/>
      <c r="I308" s="116"/>
      <c r="J308" s="116"/>
      <c r="K308" s="116"/>
      <c r="L308" s="116"/>
      <c r="M308" s="116"/>
      <c r="N308" s="116"/>
    </row>
    <row r="309" spans="1:14" s="107" customFormat="1">
      <c r="A309" s="115"/>
      <c r="B309" s="116"/>
      <c r="C309" s="116"/>
      <c r="D309" s="116"/>
      <c r="E309" s="116"/>
      <c r="F309" s="116"/>
      <c r="G309" s="116"/>
      <c r="H309" s="116"/>
      <c r="I309" s="116"/>
      <c r="J309" s="116"/>
      <c r="K309" s="116"/>
      <c r="L309" s="116"/>
      <c r="M309" s="116"/>
      <c r="N309" s="116"/>
    </row>
    <row r="310" spans="1:14" s="107" customFormat="1">
      <c r="A310" s="115"/>
      <c r="B310" s="116"/>
      <c r="C310" s="116"/>
      <c r="D310" s="116"/>
      <c r="E310" s="116"/>
      <c r="F310" s="116"/>
      <c r="G310" s="116"/>
      <c r="H310" s="116"/>
      <c r="I310" s="116"/>
      <c r="J310" s="116"/>
      <c r="K310" s="116"/>
      <c r="L310" s="116"/>
      <c r="M310" s="116"/>
      <c r="N310" s="116"/>
    </row>
    <row r="311" spans="1:14" s="107" customFormat="1">
      <c r="A311" s="115"/>
      <c r="B311" s="116"/>
      <c r="C311" s="116"/>
      <c r="D311" s="116"/>
      <c r="E311" s="116"/>
      <c r="F311" s="116"/>
      <c r="G311" s="116"/>
      <c r="H311" s="116"/>
      <c r="I311" s="116"/>
      <c r="J311" s="116"/>
      <c r="K311" s="116"/>
      <c r="L311" s="116"/>
      <c r="M311" s="116"/>
      <c r="N311" s="116"/>
    </row>
    <row r="312" spans="1:14" s="107" customFormat="1">
      <c r="A312" s="115"/>
      <c r="B312" s="116"/>
      <c r="C312" s="116"/>
      <c r="D312" s="116"/>
      <c r="E312" s="116"/>
      <c r="F312" s="116"/>
      <c r="G312" s="116"/>
      <c r="H312" s="116"/>
      <c r="I312" s="116"/>
      <c r="J312" s="116"/>
      <c r="K312" s="116"/>
      <c r="L312" s="116"/>
      <c r="M312" s="116"/>
      <c r="N312" s="116"/>
    </row>
    <row r="313" spans="1:14" s="107" customFormat="1">
      <c r="A313" s="115"/>
      <c r="B313" s="116"/>
      <c r="C313" s="116"/>
      <c r="D313" s="116"/>
      <c r="E313" s="116"/>
      <c r="F313" s="116"/>
      <c r="G313" s="116"/>
      <c r="H313" s="116"/>
      <c r="I313" s="116"/>
      <c r="J313" s="116"/>
      <c r="K313" s="116"/>
      <c r="L313" s="116"/>
      <c r="M313" s="116"/>
      <c r="N313" s="116"/>
    </row>
    <row r="314" spans="1:14" s="107" customFormat="1">
      <c r="A314" s="115"/>
      <c r="B314" s="116"/>
      <c r="C314" s="116"/>
      <c r="D314" s="116"/>
      <c r="E314" s="116"/>
      <c r="F314" s="116"/>
      <c r="G314" s="116"/>
      <c r="H314" s="116"/>
      <c r="I314" s="116"/>
      <c r="J314" s="116"/>
      <c r="K314" s="116"/>
      <c r="L314" s="116"/>
      <c r="M314" s="116"/>
      <c r="N314" s="116"/>
    </row>
    <row r="315" spans="1:14" s="107" customFormat="1">
      <c r="A315" s="115"/>
      <c r="B315" s="116"/>
      <c r="C315" s="116"/>
      <c r="D315" s="116"/>
      <c r="E315" s="116"/>
      <c r="F315" s="116"/>
      <c r="G315" s="116"/>
      <c r="H315" s="116"/>
      <c r="I315" s="116"/>
      <c r="J315" s="116"/>
      <c r="K315" s="116"/>
      <c r="L315" s="116"/>
      <c r="M315" s="116"/>
      <c r="N315" s="116"/>
    </row>
    <row r="316" spans="1:14" s="107" customFormat="1">
      <c r="A316" s="115"/>
      <c r="B316" s="116"/>
      <c r="C316" s="116"/>
      <c r="D316" s="116"/>
      <c r="E316" s="116"/>
      <c r="F316" s="116"/>
      <c r="G316" s="116"/>
      <c r="H316" s="116"/>
      <c r="I316" s="116"/>
      <c r="J316" s="116"/>
      <c r="K316" s="116"/>
      <c r="L316" s="116"/>
      <c r="M316" s="116"/>
      <c r="N316" s="116"/>
    </row>
    <row r="317" spans="1:14" s="107" customFormat="1">
      <c r="A317" s="115"/>
      <c r="B317" s="116"/>
      <c r="C317" s="116"/>
      <c r="D317" s="116"/>
      <c r="E317" s="116"/>
      <c r="F317" s="116"/>
      <c r="G317" s="116"/>
      <c r="H317" s="116"/>
      <c r="I317" s="116"/>
      <c r="J317" s="116"/>
      <c r="K317" s="116"/>
      <c r="L317" s="116"/>
      <c r="M317" s="116"/>
      <c r="N317" s="116"/>
    </row>
    <row r="318" spans="1:14" s="107" customFormat="1">
      <c r="A318" s="115"/>
      <c r="B318" s="116"/>
      <c r="C318" s="116"/>
      <c r="D318" s="116"/>
      <c r="E318" s="116"/>
      <c r="F318" s="116"/>
      <c r="G318" s="116"/>
      <c r="H318" s="116"/>
      <c r="I318" s="116"/>
      <c r="J318" s="116"/>
      <c r="K318" s="116"/>
      <c r="L318" s="116"/>
      <c r="M318" s="116"/>
      <c r="N318" s="116"/>
    </row>
    <row r="319" spans="1:14" s="107" customFormat="1">
      <c r="A319" s="115"/>
      <c r="B319" s="116"/>
      <c r="C319" s="116"/>
      <c r="D319" s="116"/>
      <c r="E319" s="116"/>
      <c r="F319" s="116"/>
      <c r="G319" s="116"/>
      <c r="H319" s="116"/>
      <c r="I319" s="116"/>
      <c r="J319" s="116"/>
      <c r="K319" s="116"/>
      <c r="L319" s="116"/>
      <c r="M319" s="116"/>
      <c r="N319" s="116"/>
    </row>
    <row r="320" spans="1:14" s="107" customFormat="1">
      <c r="A320" s="115"/>
      <c r="B320" s="116"/>
      <c r="C320" s="116"/>
      <c r="D320" s="116"/>
      <c r="E320" s="116"/>
      <c r="F320" s="116"/>
      <c r="G320" s="116"/>
      <c r="H320" s="116"/>
      <c r="I320" s="116"/>
      <c r="J320" s="116"/>
      <c r="K320" s="116"/>
      <c r="L320" s="116"/>
      <c r="M320" s="116"/>
      <c r="N320" s="116"/>
    </row>
    <row r="321" spans="1:14" s="107" customFormat="1">
      <c r="A321" s="115"/>
      <c r="B321" s="116"/>
      <c r="C321" s="116"/>
      <c r="D321" s="116"/>
      <c r="E321" s="116"/>
      <c r="F321" s="116"/>
      <c r="G321" s="116"/>
      <c r="H321" s="116"/>
      <c r="I321" s="116"/>
      <c r="J321" s="116"/>
      <c r="K321" s="116"/>
      <c r="L321" s="116"/>
      <c r="M321" s="116"/>
      <c r="N321" s="116"/>
    </row>
    <row r="322" spans="1:14" s="107" customFormat="1">
      <c r="A322" s="115"/>
      <c r="B322" s="116"/>
      <c r="C322" s="116"/>
      <c r="D322" s="116"/>
      <c r="E322" s="116"/>
      <c r="F322" s="116"/>
      <c r="G322" s="116"/>
      <c r="H322" s="116"/>
      <c r="I322" s="116"/>
      <c r="J322" s="116"/>
      <c r="K322" s="116"/>
      <c r="L322" s="116"/>
      <c r="M322" s="116"/>
      <c r="N322" s="116"/>
    </row>
    <row r="323" spans="1:14" s="107" customFormat="1">
      <c r="A323" s="115"/>
      <c r="B323" s="116"/>
      <c r="C323" s="116"/>
      <c r="D323" s="116"/>
      <c r="E323" s="116"/>
      <c r="F323" s="116"/>
      <c r="G323" s="116"/>
      <c r="H323" s="116"/>
      <c r="I323" s="116"/>
      <c r="J323" s="116"/>
      <c r="K323" s="116"/>
      <c r="L323" s="116"/>
      <c r="M323" s="116"/>
      <c r="N323" s="116"/>
    </row>
    <row r="324" spans="1:14" s="107" customFormat="1">
      <c r="A324" s="115"/>
      <c r="B324" s="116"/>
      <c r="C324" s="116"/>
      <c r="D324" s="116"/>
      <c r="E324" s="116"/>
      <c r="F324" s="116"/>
      <c r="G324" s="116"/>
      <c r="H324" s="116"/>
      <c r="I324" s="116"/>
      <c r="J324" s="116"/>
      <c r="K324" s="116"/>
      <c r="L324" s="116"/>
      <c r="M324" s="116"/>
      <c r="N324" s="116"/>
    </row>
    <row r="325" spans="1:14" s="107" customFormat="1">
      <c r="A325" s="115"/>
      <c r="B325" s="116"/>
      <c r="C325" s="116"/>
      <c r="D325" s="116"/>
      <c r="E325" s="116"/>
      <c r="F325" s="116"/>
      <c r="G325" s="116"/>
      <c r="H325" s="116"/>
      <c r="I325" s="116"/>
      <c r="J325" s="116"/>
      <c r="K325" s="116"/>
      <c r="L325" s="116"/>
      <c r="M325" s="116"/>
      <c r="N325" s="116"/>
    </row>
    <row r="326" spans="1:14" s="107" customFormat="1">
      <c r="A326" s="115"/>
      <c r="B326" s="116"/>
      <c r="C326" s="116"/>
      <c r="D326" s="116"/>
      <c r="E326" s="116"/>
      <c r="F326" s="116"/>
      <c r="G326" s="116"/>
      <c r="H326" s="116"/>
      <c r="I326" s="116"/>
      <c r="J326" s="116"/>
      <c r="K326" s="116"/>
      <c r="L326" s="116"/>
      <c r="M326" s="116"/>
      <c r="N326" s="116"/>
    </row>
    <row r="327" spans="1:14" s="107" customFormat="1">
      <c r="A327" s="115"/>
      <c r="B327" s="116"/>
      <c r="C327" s="116"/>
      <c r="D327" s="116"/>
      <c r="E327" s="116"/>
      <c r="F327" s="116"/>
      <c r="G327" s="116"/>
      <c r="H327" s="116"/>
      <c r="I327" s="116"/>
      <c r="J327" s="116"/>
      <c r="K327" s="116"/>
      <c r="L327" s="116"/>
      <c r="M327" s="116"/>
      <c r="N327" s="116"/>
    </row>
    <row r="328" spans="1:14" s="107" customFormat="1">
      <c r="A328" s="115"/>
      <c r="B328" s="116"/>
      <c r="C328" s="116"/>
      <c r="D328" s="116"/>
      <c r="E328" s="116"/>
      <c r="F328" s="116"/>
      <c r="G328" s="116"/>
      <c r="H328" s="116"/>
      <c r="I328" s="116"/>
      <c r="J328" s="116"/>
      <c r="K328" s="116"/>
      <c r="L328" s="116"/>
      <c r="M328" s="116"/>
      <c r="N328" s="116"/>
    </row>
    <row r="329" spans="1:14" s="107" customFormat="1">
      <c r="A329" s="115"/>
      <c r="B329" s="116"/>
      <c r="C329" s="116"/>
      <c r="D329" s="116"/>
      <c r="E329" s="116"/>
      <c r="F329" s="116"/>
      <c r="G329" s="116"/>
      <c r="H329" s="116"/>
      <c r="I329" s="116"/>
      <c r="J329" s="116"/>
      <c r="K329" s="116"/>
      <c r="L329" s="116"/>
      <c r="M329" s="116"/>
      <c r="N329" s="116"/>
    </row>
    <row r="330" spans="1:14" s="107" customFormat="1">
      <c r="A330" s="115"/>
      <c r="B330" s="116"/>
      <c r="C330" s="116"/>
      <c r="D330" s="116"/>
      <c r="E330" s="116"/>
      <c r="F330" s="116"/>
      <c r="G330" s="116"/>
      <c r="H330" s="116"/>
      <c r="I330" s="116"/>
      <c r="J330" s="116"/>
      <c r="K330" s="116"/>
      <c r="L330" s="116"/>
      <c r="M330" s="116"/>
      <c r="N330" s="116"/>
    </row>
    <row r="331" spans="1:14" s="107" customFormat="1">
      <c r="A331" s="115"/>
      <c r="B331" s="116"/>
      <c r="C331" s="116"/>
      <c r="D331" s="116"/>
      <c r="E331" s="116"/>
      <c r="F331" s="116"/>
      <c r="G331" s="116"/>
      <c r="H331" s="116"/>
      <c r="I331" s="116"/>
      <c r="J331" s="116"/>
      <c r="K331" s="116"/>
      <c r="L331" s="116"/>
      <c r="M331" s="116"/>
      <c r="N331" s="116"/>
    </row>
    <row r="332" spans="1:14" s="107" customFormat="1">
      <c r="A332" s="115"/>
      <c r="B332" s="116"/>
      <c r="C332" s="116"/>
      <c r="D332" s="116"/>
      <c r="E332" s="116"/>
      <c r="F332" s="116"/>
      <c r="G332" s="116"/>
      <c r="H332" s="116"/>
      <c r="I332" s="116"/>
      <c r="J332" s="116"/>
      <c r="K332" s="116"/>
      <c r="L332" s="116"/>
      <c r="M332" s="116"/>
      <c r="N332" s="116"/>
    </row>
    <row r="333" spans="1:14" s="107" customFormat="1">
      <c r="A333" s="115"/>
      <c r="B333" s="116"/>
      <c r="C333" s="116"/>
      <c r="D333" s="116"/>
      <c r="E333" s="116"/>
      <c r="F333" s="116"/>
      <c r="G333" s="116"/>
      <c r="H333" s="116"/>
      <c r="I333" s="116"/>
      <c r="J333" s="116"/>
      <c r="K333" s="116"/>
      <c r="L333" s="116"/>
      <c r="M333" s="116"/>
      <c r="N333" s="116"/>
    </row>
    <row r="334" spans="1:14" s="107" customFormat="1">
      <c r="A334" s="115"/>
      <c r="B334" s="116"/>
      <c r="C334" s="116"/>
      <c r="D334" s="116"/>
      <c r="E334" s="116"/>
      <c r="F334" s="116"/>
      <c r="G334" s="116"/>
      <c r="H334" s="116"/>
      <c r="I334" s="116"/>
      <c r="J334" s="116"/>
      <c r="K334" s="116"/>
      <c r="L334" s="116"/>
      <c r="M334" s="116"/>
      <c r="N334" s="116"/>
    </row>
    <row r="335" spans="1:14" s="107" customFormat="1">
      <c r="A335" s="115"/>
      <c r="B335" s="116"/>
      <c r="C335" s="116"/>
      <c r="D335" s="116"/>
      <c r="E335" s="116"/>
      <c r="F335" s="116"/>
      <c r="G335" s="116"/>
      <c r="H335" s="116"/>
      <c r="I335" s="116"/>
      <c r="J335" s="116"/>
      <c r="K335" s="116"/>
      <c r="L335" s="116"/>
      <c r="M335" s="116"/>
      <c r="N335" s="116"/>
    </row>
    <row r="336" spans="1:14" s="107" customFormat="1">
      <c r="A336" s="115"/>
      <c r="B336" s="116"/>
      <c r="C336" s="116"/>
      <c r="D336" s="116"/>
      <c r="E336" s="116"/>
      <c r="F336" s="116"/>
      <c r="G336" s="116"/>
      <c r="H336" s="116"/>
      <c r="I336" s="116"/>
      <c r="J336" s="116"/>
      <c r="K336" s="116"/>
      <c r="L336" s="116"/>
      <c r="M336" s="116"/>
      <c r="N336" s="116"/>
    </row>
    <row r="337" spans="1:14" s="107" customFormat="1">
      <c r="A337" s="115"/>
      <c r="B337" s="116"/>
      <c r="C337" s="116"/>
      <c r="D337" s="116"/>
      <c r="E337" s="116"/>
      <c r="F337" s="116"/>
      <c r="G337" s="116"/>
      <c r="H337" s="116"/>
      <c r="I337" s="116"/>
      <c r="J337" s="116"/>
      <c r="K337" s="116"/>
      <c r="L337" s="116"/>
      <c r="M337" s="116"/>
      <c r="N337" s="116"/>
    </row>
    <row r="338" spans="1:14" s="107" customFormat="1">
      <c r="A338" s="115"/>
      <c r="B338" s="116"/>
      <c r="C338" s="116"/>
      <c r="D338" s="116"/>
      <c r="E338" s="116"/>
      <c r="F338" s="116"/>
      <c r="G338" s="116"/>
      <c r="H338" s="116"/>
      <c r="I338" s="116"/>
      <c r="J338" s="116"/>
      <c r="K338" s="116"/>
      <c r="L338" s="116"/>
      <c r="M338" s="116"/>
      <c r="N338" s="116"/>
    </row>
    <row r="339" spans="1:14" s="107" customFormat="1">
      <c r="A339" s="115"/>
      <c r="B339" s="116"/>
      <c r="C339" s="116"/>
      <c r="D339" s="116"/>
      <c r="E339" s="116"/>
      <c r="F339" s="116"/>
      <c r="G339" s="116"/>
      <c r="H339" s="116"/>
      <c r="I339" s="116"/>
      <c r="J339" s="116"/>
      <c r="K339" s="116"/>
      <c r="L339" s="116"/>
      <c r="M339" s="116"/>
      <c r="N339" s="116"/>
    </row>
    <row r="340" spans="1:14" s="107" customFormat="1">
      <c r="A340" s="115"/>
      <c r="B340" s="116"/>
      <c r="C340" s="116"/>
      <c r="D340" s="116"/>
      <c r="E340" s="116"/>
      <c r="F340" s="116"/>
      <c r="G340" s="116"/>
      <c r="H340" s="116"/>
      <c r="I340" s="116"/>
      <c r="J340" s="116"/>
      <c r="K340" s="116"/>
      <c r="L340" s="116"/>
      <c r="M340" s="116"/>
      <c r="N340" s="116"/>
    </row>
    <row r="341" spans="1:14" s="107" customFormat="1">
      <c r="A341" s="115"/>
      <c r="B341" s="116"/>
      <c r="C341" s="116"/>
      <c r="D341" s="116"/>
      <c r="E341" s="116"/>
      <c r="F341" s="116"/>
      <c r="G341" s="116"/>
      <c r="H341" s="116"/>
      <c r="I341" s="116"/>
      <c r="J341" s="116"/>
      <c r="K341" s="116"/>
      <c r="L341" s="116"/>
      <c r="M341" s="116"/>
      <c r="N341" s="116"/>
    </row>
    <row r="342" spans="1:14" s="107" customFormat="1">
      <c r="A342" s="115"/>
      <c r="B342" s="116"/>
      <c r="C342" s="116"/>
      <c r="D342" s="116"/>
      <c r="E342" s="116"/>
      <c r="F342" s="116"/>
      <c r="G342" s="116"/>
      <c r="H342" s="116"/>
      <c r="I342" s="116"/>
      <c r="J342" s="116"/>
      <c r="K342" s="116"/>
      <c r="L342" s="116"/>
      <c r="M342" s="116"/>
      <c r="N342" s="116"/>
    </row>
    <row r="343" spans="1:14" s="107" customFormat="1">
      <c r="A343" s="115"/>
      <c r="B343" s="116"/>
      <c r="C343" s="116"/>
      <c r="D343" s="116"/>
      <c r="E343" s="116"/>
      <c r="F343" s="116"/>
      <c r="G343" s="116"/>
      <c r="H343" s="116"/>
      <c r="I343" s="116"/>
      <c r="J343" s="116"/>
      <c r="K343" s="116"/>
      <c r="L343" s="116"/>
      <c r="M343" s="116"/>
      <c r="N343" s="116"/>
    </row>
    <row r="344" spans="1:14" s="107" customFormat="1">
      <c r="A344" s="115"/>
      <c r="B344" s="116"/>
      <c r="C344" s="116"/>
      <c r="D344" s="116"/>
      <c r="E344" s="116"/>
      <c r="F344" s="116"/>
      <c r="G344" s="116"/>
      <c r="H344" s="116"/>
      <c r="I344" s="116"/>
      <c r="J344" s="116"/>
      <c r="K344" s="116"/>
      <c r="L344" s="116"/>
      <c r="M344" s="116"/>
      <c r="N344" s="116"/>
    </row>
    <row r="345" spans="1:14" s="107" customFormat="1">
      <c r="A345" s="115"/>
      <c r="B345" s="116"/>
      <c r="C345" s="116"/>
      <c r="D345" s="116"/>
      <c r="E345" s="116"/>
      <c r="F345" s="116"/>
      <c r="G345" s="116"/>
      <c r="H345" s="116"/>
      <c r="I345" s="116"/>
      <c r="J345" s="116"/>
      <c r="K345" s="116"/>
      <c r="L345" s="116"/>
      <c r="M345" s="116"/>
      <c r="N345" s="116"/>
    </row>
    <row r="346" spans="1:14" s="107" customFormat="1">
      <c r="A346" s="115"/>
      <c r="B346" s="116"/>
      <c r="C346" s="116"/>
      <c r="D346" s="116"/>
      <c r="E346" s="116"/>
      <c r="F346" s="116"/>
      <c r="G346" s="116"/>
      <c r="H346" s="116"/>
      <c r="I346" s="116"/>
      <c r="J346" s="116"/>
      <c r="K346" s="116"/>
      <c r="L346" s="116"/>
      <c r="M346" s="116"/>
      <c r="N346" s="116"/>
    </row>
    <row r="347" spans="1:14" s="107" customFormat="1">
      <c r="A347" s="115"/>
      <c r="B347" s="116"/>
      <c r="C347" s="116"/>
      <c r="D347" s="116"/>
      <c r="E347" s="116"/>
      <c r="F347" s="116"/>
      <c r="G347" s="116"/>
      <c r="H347" s="116"/>
      <c r="I347" s="116"/>
      <c r="J347" s="116"/>
      <c r="K347" s="116"/>
      <c r="L347" s="116"/>
      <c r="M347" s="116"/>
      <c r="N347" s="116"/>
    </row>
    <row r="348" spans="1:14" s="107" customFormat="1">
      <c r="A348" s="115"/>
      <c r="B348" s="116"/>
      <c r="C348" s="116"/>
      <c r="D348" s="116"/>
      <c r="E348" s="116"/>
      <c r="F348" s="116"/>
      <c r="G348" s="116"/>
      <c r="H348" s="116"/>
      <c r="I348" s="116"/>
      <c r="J348" s="116"/>
      <c r="K348" s="116"/>
      <c r="L348" s="116"/>
      <c r="M348" s="116"/>
      <c r="N348" s="116"/>
    </row>
    <row r="349" spans="1:14" s="107" customFormat="1">
      <c r="A349" s="115"/>
      <c r="B349" s="116"/>
      <c r="C349" s="116"/>
      <c r="D349" s="116"/>
      <c r="E349" s="116"/>
      <c r="F349" s="116"/>
      <c r="G349" s="116"/>
      <c r="H349" s="116"/>
      <c r="I349" s="116"/>
      <c r="J349" s="116"/>
      <c r="K349" s="116"/>
      <c r="L349" s="116"/>
      <c r="M349" s="116"/>
      <c r="N349" s="116"/>
    </row>
    <row r="350" spans="1:14" s="107" customFormat="1">
      <c r="A350" s="115"/>
      <c r="B350" s="116"/>
      <c r="C350" s="116"/>
      <c r="D350" s="116"/>
      <c r="E350" s="116"/>
      <c r="F350" s="116"/>
      <c r="G350" s="116"/>
      <c r="H350" s="116"/>
      <c r="I350" s="116"/>
      <c r="J350" s="116"/>
      <c r="K350" s="116"/>
      <c r="L350" s="116"/>
      <c r="M350" s="116"/>
      <c r="N350" s="116"/>
    </row>
    <row r="351" spans="1:14" s="107" customFormat="1">
      <c r="A351" s="115"/>
      <c r="B351" s="116"/>
      <c r="C351" s="116"/>
      <c r="D351" s="116"/>
      <c r="E351" s="116"/>
      <c r="F351" s="116"/>
      <c r="G351" s="116"/>
      <c r="H351" s="116"/>
      <c r="I351" s="116"/>
      <c r="J351" s="116"/>
      <c r="K351" s="116"/>
      <c r="L351" s="116"/>
      <c r="M351" s="116"/>
      <c r="N351" s="116"/>
    </row>
    <row r="352" spans="1:14" s="107" customFormat="1">
      <c r="A352" s="115"/>
      <c r="B352" s="116"/>
      <c r="C352" s="116"/>
      <c r="D352" s="116"/>
      <c r="E352" s="116"/>
      <c r="F352" s="116"/>
      <c r="G352" s="116"/>
      <c r="H352" s="116"/>
      <c r="I352" s="116"/>
      <c r="J352" s="116"/>
      <c r="K352" s="116"/>
      <c r="L352" s="116"/>
      <c r="M352" s="116"/>
      <c r="N352" s="116"/>
    </row>
    <row r="353" spans="1:14" s="107" customFormat="1">
      <c r="A353" s="115"/>
      <c r="B353" s="116"/>
      <c r="C353" s="116"/>
      <c r="D353" s="116"/>
      <c r="E353" s="116"/>
      <c r="F353" s="116"/>
      <c r="G353" s="116"/>
      <c r="H353" s="116"/>
      <c r="I353" s="116"/>
      <c r="J353" s="116"/>
      <c r="K353" s="116"/>
      <c r="L353" s="116"/>
      <c r="M353" s="116"/>
      <c r="N353" s="116"/>
    </row>
    <row r="354" spans="1:14" s="107" customFormat="1">
      <c r="A354" s="115"/>
      <c r="B354" s="116"/>
      <c r="C354" s="116"/>
      <c r="D354" s="116"/>
      <c r="E354" s="116"/>
      <c r="F354" s="116"/>
      <c r="G354" s="116"/>
      <c r="H354" s="116"/>
      <c r="I354" s="116"/>
      <c r="J354" s="116"/>
      <c r="K354" s="116"/>
      <c r="L354" s="116"/>
      <c r="M354" s="116"/>
      <c r="N354" s="116"/>
    </row>
    <row r="355" spans="1:14" s="107" customFormat="1">
      <c r="A355" s="115"/>
      <c r="B355" s="116"/>
      <c r="C355" s="116"/>
      <c r="D355" s="116"/>
      <c r="E355" s="116"/>
      <c r="F355" s="116"/>
      <c r="G355" s="116"/>
      <c r="H355" s="116"/>
      <c r="I355" s="116"/>
      <c r="J355" s="116"/>
      <c r="K355" s="116"/>
      <c r="L355" s="116"/>
      <c r="M355" s="116"/>
      <c r="N355" s="116"/>
    </row>
    <row r="356" spans="1:14" s="107" customFormat="1">
      <c r="A356" s="115"/>
      <c r="B356" s="116"/>
      <c r="C356" s="116"/>
      <c r="D356" s="116"/>
      <c r="E356" s="116"/>
      <c r="F356" s="116"/>
      <c r="G356" s="116"/>
      <c r="H356" s="116"/>
      <c r="I356" s="116"/>
      <c r="J356" s="116"/>
      <c r="K356" s="116"/>
      <c r="L356" s="116"/>
      <c r="M356" s="116"/>
      <c r="N356" s="116"/>
    </row>
    <row r="357" spans="1:14" s="107" customFormat="1">
      <c r="A357" s="115"/>
      <c r="B357" s="116"/>
      <c r="C357" s="116"/>
      <c r="D357" s="116"/>
      <c r="E357" s="116"/>
      <c r="F357" s="116"/>
      <c r="G357" s="116"/>
      <c r="H357" s="116"/>
      <c r="I357" s="116"/>
      <c r="J357" s="116"/>
      <c r="K357" s="116"/>
      <c r="L357" s="116"/>
      <c r="M357" s="116"/>
      <c r="N357" s="116"/>
    </row>
    <row r="358" spans="1:14" s="107" customFormat="1">
      <c r="A358" s="115"/>
      <c r="B358" s="116"/>
      <c r="C358" s="116"/>
      <c r="D358" s="116"/>
      <c r="E358" s="116"/>
      <c r="F358" s="116"/>
      <c r="G358" s="116"/>
      <c r="H358" s="116"/>
      <c r="I358" s="116"/>
      <c r="J358" s="116"/>
      <c r="K358" s="116"/>
      <c r="L358" s="116"/>
      <c r="M358" s="116"/>
      <c r="N358" s="116"/>
    </row>
    <row r="359" spans="1:14" s="107" customFormat="1">
      <c r="A359" s="115"/>
      <c r="B359" s="116"/>
      <c r="C359" s="116"/>
      <c r="D359" s="116"/>
      <c r="E359" s="116"/>
      <c r="F359" s="116"/>
      <c r="G359" s="116"/>
      <c r="H359" s="116"/>
      <c r="I359" s="116"/>
      <c r="J359" s="116"/>
      <c r="K359" s="116"/>
      <c r="L359" s="116"/>
      <c r="M359" s="116"/>
      <c r="N359" s="116"/>
    </row>
    <row r="360" spans="1:14" s="107" customFormat="1">
      <c r="A360" s="115"/>
      <c r="B360" s="116"/>
      <c r="C360" s="116"/>
      <c r="D360" s="116"/>
      <c r="E360" s="116"/>
      <c r="F360" s="116"/>
      <c r="G360" s="116"/>
      <c r="H360" s="116"/>
      <c r="I360" s="116"/>
      <c r="J360" s="116"/>
      <c r="K360" s="116"/>
      <c r="L360" s="116"/>
      <c r="M360" s="116"/>
      <c r="N360" s="116"/>
    </row>
    <row r="361" spans="1:14" s="107" customFormat="1">
      <c r="A361" s="115"/>
      <c r="B361" s="116"/>
      <c r="C361" s="116"/>
      <c r="D361" s="116"/>
      <c r="E361" s="116"/>
      <c r="F361" s="116"/>
      <c r="G361" s="116"/>
      <c r="H361" s="116"/>
      <c r="I361" s="116"/>
      <c r="J361" s="116"/>
      <c r="K361" s="116"/>
      <c r="L361" s="116"/>
      <c r="M361" s="116"/>
      <c r="N361" s="116"/>
    </row>
    <row r="362" spans="1:14" s="107" customFormat="1">
      <c r="A362" s="115"/>
      <c r="B362" s="116"/>
      <c r="C362" s="116"/>
      <c r="D362" s="116"/>
      <c r="E362" s="116"/>
      <c r="F362" s="116"/>
      <c r="G362" s="116"/>
      <c r="H362" s="116"/>
      <c r="I362" s="116"/>
      <c r="J362" s="116"/>
      <c r="K362" s="116"/>
      <c r="L362" s="116"/>
      <c r="M362" s="116"/>
      <c r="N362" s="116"/>
    </row>
    <row r="363" spans="1:14" s="107" customFormat="1">
      <c r="A363" s="115"/>
      <c r="B363" s="116"/>
      <c r="C363" s="116"/>
      <c r="D363" s="116"/>
      <c r="E363" s="116"/>
      <c r="F363" s="116"/>
      <c r="G363" s="116"/>
      <c r="H363" s="116"/>
      <c r="I363" s="116"/>
      <c r="J363" s="116"/>
      <c r="K363" s="116"/>
      <c r="L363" s="116"/>
      <c r="M363" s="116"/>
      <c r="N363" s="116"/>
    </row>
    <row r="364" spans="1:14" s="107" customFormat="1">
      <c r="A364" s="115"/>
      <c r="B364" s="116"/>
      <c r="C364" s="116"/>
      <c r="D364" s="116"/>
      <c r="E364" s="116"/>
      <c r="F364" s="116"/>
      <c r="G364" s="116"/>
      <c r="H364" s="116"/>
      <c r="I364" s="116"/>
      <c r="J364" s="116"/>
      <c r="K364" s="116"/>
      <c r="L364" s="116"/>
      <c r="M364" s="116"/>
      <c r="N364" s="116"/>
    </row>
    <row r="365" spans="1:14" s="107" customFormat="1">
      <c r="A365" s="115"/>
      <c r="B365" s="116"/>
      <c r="C365" s="116"/>
      <c r="D365" s="116"/>
      <c r="E365" s="116"/>
      <c r="F365" s="116"/>
      <c r="G365" s="116"/>
      <c r="H365" s="116"/>
      <c r="I365" s="116"/>
      <c r="J365" s="116"/>
      <c r="K365" s="116"/>
      <c r="L365" s="116"/>
      <c r="M365" s="116"/>
      <c r="N365" s="116"/>
    </row>
    <row r="366" spans="1:14" s="107" customFormat="1">
      <c r="A366" s="115"/>
      <c r="B366" s="116"/>
      <c r="C366" s="116"/>
      <c r="D366" s="116"/>
      <c r="E366" s="116"/>
      <c r="F366" s="116"/>
      <c r="G366" s="116"/>
      <c r="H366" s="116"/>
      <c r="I366" s="116"/>
      <c r="J366" s="116"/>
      <c r="K366" s="116"/>
      <c r="L366" s="116"/>
      <c r="M366" s="116"/>
      <c r="N366" s="116"/>
    </row>
    <row r="367" spans="1:14" s="107" customFormat="1">
      <c r="A367" s="115"/>
      <c r="B367" s="116"/>
      <c r="C367" s="116"/>
      <c r="D367" s="116"/>
      <c r="E367" s="116"/>
      <c r="F367" s="116"/>
      <c r="G367" s="116"/>
      <c r="H367" s="116"/>
      <c r="I367" s="116"/>
      <c r="J367" s="116"/>
      <c r="K367" s="116"/>
      <c r="L367" s="116"/>
      <c r="M367" s="116"/>
      <c r="N367" s="116"/>
    </row>
    <row r="368" spans="1:14" s="107" customFormat="1">
      <c r="A368" s="115"/>
      <c r="B368" s="116"/>
      <c r="C368" s="116"/>
      <c r="D368" s="116"/>
      <c r="E368" s="116"/>
      <c r="F368" s="116"/>
      <c r="G368" s="116"/>
      <c r="H368" s="116"/>
      <c r="I368" s="116"/>
      <c r="J368" s="116"/>
      <c r="K368" s="116"/>
      <c r="L368" s="116"/>
      <c r="M368" s="116"/>
      <c r="N368" s="116"/>
    </row>
    <row r="369" spans="1:14" s="107" customFormat="1">
      <c r="A369" s="115"/>
      <c r="B369" s="116"/>
      <c r="C369" s="116"/>
      <c r="D369" s="116"/>
      <c r="E369" s="116"/>
      <c r="F369" s="116"/>
      <c r="G369" s="116"/>
      <c r="H369" s="116"/>
      <c r="I369" s="116"/>
      <c r="J369" s="116"/>
      <c r="K369" s="116"/>
      <c r="L369" s="116"/>
      <c r="M369" s="116"/>
      <c r="N369" s="116"/>
    </row>
    <row r="370" spans="1:14" s="107" customFormat="1">
      <c r="A370" s="115"/>
      <c r="B370" s="116"/>
      <c r="C370" s="116"/>
      <c r="D370" s="116"/>
      <c r="E370" s="116"/>
      <c r="F370" s="116"/>
      <c r="G370" s="116"/>
      <c r="H370" s="116"/>
      <c r="I370" s="116"/>
      <c r="J370" s="116"/>
      <c r="K370" s="116"/>
      <c r="L370" s="116"/>
      <c r="M370" s="116"/>
      <c r="N370" s="116"/>
    </row>
    <row r="371" spans="1:14" s="107" customFormat="1">
      <c r="A371" s="115"/>
      <c r="B371" s="116"/>
      <c r="C371" s="116"/>
      <c r="D371" s="116"/>
      <c r="E371" s="116"/>
      <c r="F371" s="116"/>
      <c r="G371" s="116"/>
      <c r="H371" s="116"/>
      <c r="I371" s="116"/>
      <c r="J371" s="116"/>
      <c r="K371" s="116"/>
      <c r="L371" s="116"/>
      <c r="M371" s="116"/>
      <c r="N371" s="116"/>
    </row>
    <row r="372" spans="1:14" s="107" customFormat="1">
      <c r="A372" s="115"/>
      <c r="B372" s="116"/>
      <c r="C372" s="116"/>
      <c r="D372" s="116"/>
      <c r="E372" s="116"/>
      <c r="F372" s="116"/>
      <c r="G372" s="116"/>
      <c r="H372" s="116"/>
      <c r="I372" s="116"/>
      <c r="J372" s="116"/>
      <c r="K372" s="116"/>
      <c r="L372" s="116"/>
      <c r="M372" s="116"/>
      <c r="N372" s="116"/>
    </row>
    <row r="373" spans="1:14" s="107" customFormat="1">
      <c r="A373" s="115"/>
      <c r="B373" s="116"/>
      <c r="C373" s="116"/>
      <c r="D373" s="116"/>
      <c r="E373" s="116"/>
      <c r="F373" s="116"/>
      <c r="G373" s="116"/>
      <c r="H373" s="116"/>
      <c r="I373" s="116"/>
      <c r="J373" s="116"/>
      <c r="K373" s="116"/>
      <c r="L373" s="116"/>
      <c r="M373" s="116"/>
      <c r="N373" s="116"/>
    </row>
    <row r="374" spans="1:14" s="107" customFormat="1">
      <c r="A374" s="115"/>
      <c r="B374" s="116"/>
      <c r="C374" s="116"/>
      <c r="D374" s="116"/>
      <c r="E374" s="116"/>
      <c r="F374" s="116"/>
      <c r="G374" s="116"/>
      <c r="H374" s="116"/>
      <c r="I374" s="116"/>
      <c r="J374" s="116"/>
      <c r="K374" s="116"/>
      <c r="L374" s="116"/>
      <c r="M374" s="116"/>
      <c r="N374" s="116"/>
    </row>
    <row r="375" spans="1:14" s="107" customFormat="1">
      <c r="A375" s="115"/>
      <c r="B375" s="116"/>
      <c r="C375" s="116"/>
      <c r="D375" s="116"/>
      <c r="E375" s="116"/>
      <c r="F375" s="116"/>
      <c r="G375" s="116"/>
      <c r="H375" s="116"/>
      <c r="I375" s="116"/>
      <c r="J375" s="116"/>
      <c r="K375" s="116"/>
      <c r="L375" s="116"/>
      <c r="M375" s="116"/>
      <c r="N375" s="116"/>
    </row>
    <row r="376" spans="1:14" s="107" customFormat="1">
      <c r="A376" s="115"/>
      <c r="B376" s="116"/>
      <c r="C376" s="116"/>
      <c r="D376" s="116"/>
      <c r="E376" s="116"/>
      <c r="F376" s="116"/>
      <c r="G376" s="116"/>
      <c r="H376" s="116"/>
      <c r="I376" s="116"/>
      <c r="J376" s="116"/>
      <c r="K376" s="116"/>
      <c r="L376" s="116"/>
      <c r="M376" s="116"/>
      <c r="N376" s="116"/>
    </row>
    <row r="377" spans="1:14" s="107" customFormat="1">
      <c r="A377" s="115"/>
      <c r="B377" s="116"/>
      <c r="C377" s="116"/>
      <c r="D377" s="116"/>
      <c r="E377" s="116"/>
      <c r="F377" s="116"/>
      <c r="G377" s="116"/>
      <c r="H377" s="116"/>
      <c r="I377" s="116"/>
      <c r="J377" s="116"/>
      <c r="K377" s="116"/>
      <c r="L377" s="116"/>
      <c r="M377" s="116"/>
      <c r="N377" s="116"/>
    </row>
    <row r="378" spans="1:14" s="107" customFormat="1">
      <c r="A378" s="115"/>
      <c r="B378" s="116"/>
      <c r="C378" s="116"/>
      <c r="D378" s="116"/>
      <c r="E378" s="116"/>
      <c r="F378" s="116"/>
      <c r="G378" s="116"/>
      <c r="H378" s="116"/>
      <c r="I378" s="116"/>
      <c r="J378" s="116"/>
      <c r="K378" s="116"/>
      <c r="L378" s="116"/>
      <c r="M378" s="116"/>
      <c r="N378" s="116"/>
    </row>
    <row r="379" spans="1:14" s="107" customFormat="1">
      <c r="A379" s="115"/>
      <c r="B379" s="116"/>
      <c r="C379" s="116"/>
      <c r="D379" s="116"/>
      <c r="E379" s="116"/>
      <c r="F379" s="116"/>
      <c r="G379" s="116"/>
      <c r="H379" s="116"/>
      <c r="I379" s="116"/>
      <c r="J379" s="116"/>
      <c r="K379" s="116"/>
      <c r="L379" s="116"/>
      <c r="M379" s="116"/>
      <c r="N379" s="116"/>
    </row>
    <row r="380" spans="1:14" s="107" customFormat="1">
      <c r="A380" s="115"/>
      <c r="B380" s="116"/>
      <c r="C380" s="116"/>
      <c r="D380" s="116"/>
      <c r="E380" s="116"/>
      <c r="F380" s="116"/>
      <c r="G380" s="116"/>
      <c r="H380" s="116"/>
      <c r="I380" s="116"/>
      <c r="J380" s="116"/>
      <c r="K380" s="116"/>
      <c r="L380" s="116"/>
      <c r="M380" s="116"/>
      <c r="N380" s="116"/>
    </row>
    <row r="381" spans="1:14" s="107" customFormat="1">
      <c r="A381" s="115"/>
      <c r="B381" s="116"/>
      <c r="C381" s="116"/>
      <c r="D381" s="116"/>
      <c r="E381" s="116"/>
      <c r="F381" s="116"/>
      <c r="G381" s="116"/>
      <c r="H381" s="116"/>
      <c r="I381" s="116"/>
      <c r="J381" s="116"/>
      <c r="K381" s="116"/>
      <c r="L381" s="116"/>
      <c r="M381" s="116"/>
      <c r="N381" s="116"/>
    </row>
    <row r="382" spans="1:14" s="107" customFormat="1">
      <c r="A382" s="115"/>
      <c r="B382" s="116"/>
      <c r="C382" s="116"/>
      <c r="D382" s="116"/>
      <c r="E382" s="116"/>
      <c r="F382" s="116"/>
      <c r="G382" s="116"/>
      <c r="H382" s="116"/>
      <c r="I382" s="116"/>
      <c r="J382" s="116"/>
      <c r="K382" s="116"/>
      <c r="L382" s="116"/>
      <c r="M382" s="116"/>
      <c r="N382" s="116"/>
    </row>
    <row r="383" spans="1:14" s="107" customFormat="1">
      <c r="A383" s="115"/>
      <c r="B383" s="116"/>
      <c r="C383" s="116"/>
      <c r="D383" s="116"/>
      <c r="E383" s="116"/>
      <c r="F383" s="116"/>
      <c r="G383" s="116"/>
      <c r="H383" s="116"/>
      <c r="I383" s="116"/>
      <c r="J383" s="116"/>
      <c r="K383" s="116"/>
      <c r="L383" s="116"/>
      <c r="M383" s="116"/>
      <c r="N383" s="116"/>
    </row>
    <row r="384" spans="1:14" s="107" customFormat="1">
      <c r="A384" s="115"/>
      <c r="B384" s="116"/>
      <c r="C384" s="116"/>
      <c r="D384" s="116"/>
      <c r="E384" s="116"/>
      <c r="F384" s="116"/>
      <c r="G384" s="116"/>
      <c r="H384" s="116"/>
      <c r="I384" s="116"/>
      <c r="J384" s="116"/>
      <c r="K384" s="116"/>
      <c r="L384" s="116"/>
      <c r="M384" s="116"/>
      <c r="N384" s="116"/>
    </row>
    <row r="385" spans="1:14" s="107" customFormat="1">
      <c r="A385" s="115"/>
      <c r="B385" s="116"/>
      <c r="C385" s="116"/>
      <c r="D385" s="116"/>
      <c r="E385" s="116"/>
      <c r="F385" s="116"/>
      <c r="G385" s="116"/>
      <c r="H385" s="116"/>
      <c r="I385" s="116"/>
      <c r="J385" s="116"/>
      <c r="K385" s="116"/>
      <c r="L385" s="116"/>
      <c r="M385" s="116"/>
      <c r="N385" s="116"/>
    </row>
    <row r="386" spans="1:14" s="107" customFormat="1">
      <c r="A386" s="115"/>
      <c r="B386" s="116"/>
      <c r="C386" s="116"/>
      <c r="D386" s="116"/>
      <c r="E386" s="116"/>
      <c r="F386" s="116"/>
      <c r="G386" s="116"/>
      <c r="H386" s="116"/>
      <c r="I386" s="116"/>
      <c r="J386" s="116"/>
      <c r="K386" s="116"/>
      <c r="L386" s="116"/>
      <c r="M386" s="116"/>
      <c r="N386" s="116"/>
    </row>
    <row r="387" spans="1:14" s="107" customFormat="1">
      <c r="A387" s="115"/>
      <c r="B387" s="116"/>
      <c r="C387" s="116"/>
      <c r="D387" s="116"/>
      <c r="E387" s="116"/>
      <c r="F387" s="116"/>
      <c r="G387" s="116"/>
      <c r="H387" s="116"/>
      <c r="I387" s="116"/>
      <c r="J387" s="116"/>
      <c r="K387" s="116"/>
      <c r="L387" s="116"/>
      <c r="M387" s="116"/>
      <c r="N387" s="116"/>
    </row>
    <row r="388" spans="1:14" s="107" customFormat="1">
      <c r="A388" s="115"/>
      <c r="B388" s="116"/>
      <c r="C388" s="116"/>
      <c r="D388" s="116"/>
      <c r="E388" s="116"/>
      <c r="F388" s="116"/>
      <c r="G388" s="116"/>
      <c r="H388" s="116"/>
      <c r="I388" s="116"/>
      <c r="J388" s="116"/>
      <c r="K388" s="116"/>
      <c r="L388" s="116"/>
      <c r="M388" s="116"/>
      <c r="N388" s="116"/>
    </row>
    <row r="389" spans="1:14" s="107" customFormat="1">
      <c r="A389" s="115"/>
      <c r="B389" s="116"/>
      <c r="C389" s="116"/>
      <c r="D389" s="116"/>
      <c r="E389" s="116"/>
      <c r="F389" s="116"/>
      <c r="G389" s="116"/>
      <c r="H389" s="116"/>
      <c r="I389" s="116"/>
      <c r="J389" s="116"/>
      <c r="K389" s="116"/>
      <c r="L389" s="116"/>
      <c r="M389" s="116"/>
      <c r="N389" s="116"/>
    </row>
    <row r="390" spans="1:14" s="107" customFormat="1">
      <c r="A390" s="115"/>
      <c r="B390" s="116"/>
      <c r="C390" s="116"/>
      <c r="D390" s="116"/>
      <c r="E390" s="116"/>
      <c r="F390" s="116"/>
      <c r="G390" s="116"/>
      <c r="H390" s="116"/>
      <c r="I390" s="116"/>
      <c r="J390" s="116"/>
      <c r="K390" s="116"/>
      <c r="L390" s="116"/>
      <c r="M390" s="116"/>
      <c r="N390" s="116"/>
    </row>
    <row r="391" spans="1:14" s="107" customFormat="1">
      <c r="A391" s="115"/>
      <c r="B391" s="116"/>
      <c r="C391" s="116"/>
      <c r="D391" s="116"/>
      <c r="E391" s="116"/>
      <c r="F391" s="116"/>
      <c r="G391" s="116"/>
      <c r="H391" s="116"/>
      <c r="I391" s="116"/>
      <c r="J391" s="116"/>
      <c r="K391" s="116"/>
      <c r="L391" s="116"/>
      <c r="M391" s="116"/>
      <c r="N391" s="116"/>
    </row>
    <row r="392" spans="1:14" s="107" customFormat="1">
      <c r="A392" s="115"/>
      <c r="B392" s="116"/>
      <c r="C392" s="116"/>
      <c r="D392" s="116"/>
      <c r="E392" s="116"/>
      <c r="F392" s="116"/>
      <c r="G392" s="116"/>
      <c r="H392" s="116"/>
      <c r="I392" s="116"/>
      <c r="J392" s="116"/>
      <c r="K392" s="116"/>
      <c r="L392" s="116"/>
      <c r="M392" s="116"/>
      <c r="N392" s="116"/>
    </row>
    <row r="393" spans="1:14" s="107" customFormat="1">
      <c r="A393" s="115"/>
      <c r="B393" s="116"/>
      <c r="C393" s="116"/>
      <c r="D393" s="116"/>
      <c r="E393" s="116"/>
      <c r="F393" s="116"/>
      <c r="G393" s="116"/>
      <c r="H393" s="116"/>
      <c r="I393" s="116"/>
      <c r="J393" s="116"/>
      <c r="K393" s="116"/>
      <c r="L393" s="116"/>
      <c r="M393" s="116"/>
      <c r="N393" s="116"/>
    </row>
    <row r="394" spans="1:14" s="107" customFormat="1">
      <c r="A394" s="115"/>
      <c r="B394" s="116"/>
      <c r="C394" s="116"/>
      <c r="D394" s="116"/>
      <c r="E394" s="116"/>
      <c r="F394" s="116"/>
      <c r="G394" s="116"/>
      <c r="H394" s="116"/>
      <c r="I394" s="116"/>
      <c r="J394" s="116"/>
      <c r="K394" s="116"/>
      <c r="L394" s="116"/>
      <c r="M394" s="116"/>
      <c r="N394" s="116"/>
    </row>
    <row r="395" spans="1:14" s="107" customFormat="1">
      <c r="A395" s="115"/>
      <c r="B395" s="116"/>
      <c r="C395" s="116"/>
      <c r="D395" s="116"/>
      <c r="E395" s="116"/>
      <c r="F395" s="116"/>
      <c r="G395" s="116"/>
      <c r="H395" s="116"/>
      <c r="I395" s="116"/>
      <c r="J395" s="116"/>
      <c r="K395" s="116"/>
      <c r="L395" s="116"/>
      <c r="M395" s="116"/>
      <c r="N395" s="116"/>
    </row>
    <row r="396" spans="1:14" s="107" customFormat="1">
      <c r="A396" s="115"/>
      <c r="B396" s="116"/>
      <c r="C396" s="116"/>
      <c r="D396" s="116"/>
      <c r="E396" s="116"/>
      <c r="F396" s="116"/>
      <c r="G396" s="116"/>
      <c r="H396" s="116"/>
      <c r="I396" s="116"/>
      <c r="J396" s="116"/>
      <c r="K396" s="116"/>
      <c r="L396" s="116"/>
      <c r="M396" s="116"/>
      <c r="N396" s="116"/>
    </row>
    <row r="397" spans="1:14" s="107" customFormat="1">
      <c r="A397" s="115"/>
      <c r="B397" s="116"/>
      <c r="C397" s="116"/>
      <c r="D397" s="116"/>
      <c r="E397" s="116"/>
      <c r="F397" s="116"/>
      <c r="G397" s="116"/>
      <c r="H397" s="116"/>
      <c r="I397" s="116"/>
      <c r="J397" s="116"/>
      <c r="K397" s="116"/>
      <c r="L397" s="116"/>
      <c r="M397" s="116"/>
      <c r="N397" s="116"/>
    </row>
    <row r="398" spans="1:14" s="107" customFormat="1">
      <c r="A398" s="115"/>
      <c r="B398" s="116"/>
      <c r="C398" s="116"/>
      <c r="D398" s="116"/>
      <c r="E398" s="116"/>
      <c r="F398" s="116"/>
      <c r="G398" s="116"/>
      <c r="H398" s="116"/>
      <c r="I398" s="116"/>
      <c r="J398" s="116"/>
      <c r="K398" s="116"/>
      <c r="L398" s="116"/>
      <c r="M398" s="116"/>
      <c r="N398" s="116"/>
    </row>
    <row r="399" spans="1:14" s="107" customFormat="1">
      <c r="A399" s="115"/>
      <c r="B399" s="116"/>
      <c r="C399" s="116"/>
      <c r="D399" s="116"/>
      <c r="E399" s="116"/>
      <c r="F399" s="116"/>
      <c r="G399" s="116"/>
      <c r="H399" s="116"/>
      <c r="I399" s="116"/>
      <c r="J399" s="116"/>
      <c r="K399" s="116"/>
      <c r="L399" s="116"/>
      <c r="M399" s="116"/>
      <c r="N399" s="116"/>
    </row>
    <row r="400" spans="1:14" s="107" customFormat="1">
      <c r="A400" s="115"/>
      <c r="B400" s="116"/>
      <c r="C400" s="116"/>
      <c r="D400" s="116"/>
      <c r="E400" s="116"/>
      <c r="F400" s="116"/>
      <c r="G400" s="116"/>
      <c r="H400" s="116"/>
      <c r="I400" s="116"/>
      <c r="J400" s="116"/>
      <c r="K400" s="116"/>
      <c r="L400" s="116"/>
      <c r="M400" s="116"/>
      <c r="N400" s="116"/>
    </row>
    <row r="401" spans="1:14" s="107" customFormat="1">
      <c r="A401" s="115"/>
      <c r="B401" s="116"/>
      <c r="C401" s="116"/>
      <c r="D401" s="116"/>
      <c r="E401" s="116"/>
      <c r="F401" s="116"/>
      <c r="G401" s="116"/>
      <c r="H401" s="116"/>
      <c r="I401" s="116"/>
      <c r="J401" s="116"/>
      <c r="K401" s="116"/>
      <c r="L401" s="116"/>
      <c r="M401" s="116"/>
      <c r="N401" s="116"/>
    </row>
    <row r="402" spans="1:14" s="107" customFormat="1">
      <c r="A402" s="115"/>
      <c r="B402" s="116"/>
      <c r="C402" s="116"/>
      <c r="D402" s="116"/>
      <c r="E402" s="116"/>
      <c r="F402" s="116"/>
      <c r="G402" s="116"/>
      <c r="H402" s="116"/>
      <c r="I402" s="116"/>
      <c r="J402" s="116"/>
      <c r="K402" s="116"/>
      <c r="L402" s="116"/>
      <c r="M402" s="116"/>
      <c r="N402" s="116"/>
    </row>
    <row r="403" spans="1:14" s="107" customFormat="1">
      <c r="A403" s="115"/>
      <c r="B403" s="116"/>
      <c r="C403" s="116"/>
      <c r="D403" s="116"/>
      <c r="E403" s="116"/>
      <c r="F403" s="116"/>
      <c r="G403" s="116"/>
      <c r="H403" s="116"/>
      <c r="I403" s="116"/>
      <c r="J403" s="116"/>
      <c r="K403" s="116"/>
      <c r="L403" s="116"/>
      <c r="M403" s="116"/>
      <c r="N403" s="116"/>
    </row>
    <row r="404" spans="1:14" s="107" customFormat="1">
      <c r="A404" s="115"/>
      <c r="B404" s="116"/>
      <c r="C404" s="116"/>
      <c r="D404" s="116"/>
      <c r="E404" s="116"/>
      <c r="F404" s="116"/>
      <c r="G404" s="116"/>
      <c r="H404" s="116"/>
      <c r="I404" s="116"/>
      <c r="J404" s="116"/>
      <c r="K404" s="116"/>
      <c r="L404" s="116"/>
      <c r="M404" s="116"/>
      <c r="N404" s="116"/>
    </row>
    <row r="405" spans="1:14" s="107" customFormat="1">
      <c r="A405" s="115"/>
      <c r="B405" s="116"/>
      <c r="C405" s="116"/>
      <c r="D405" s="116"/>
      <c r="E405" s="116"/>
      <c r="F405" s="116"/>
      <c r="G405" s="116"/>
      <c r="H405" s="116"/>
      <c r="I405" s="116"/>
      <c r="J405" s="116"/>
      <c r="K405" s="116"/>
      <c r="L405" s="116"/>
      <c r="M405" s="116"/>
      <c r="N405" s="116"/>
    </row>
    <row r="406" spans="1:14" s="107" customFormat="1">
      <c r="A406" s="115"/>
      <c r="B406" s="116"/>
      <c r="C406" s="116"/>
      <c r="D406" s="116"/>
      <c r="E406" s="116"/>
      <c r="F406" s="116"/>
      <c r="G406" s="116"/>
      <c r="H406" s="116"/>
      <c r="I406" s="116"/>
      <c r="J406" s="116"/>
      <c r="K406" s="116"/>
      <c r="L406" s="116"/>
      <c r="M406" s="116"/>
      <c r="N406" s="116"/>
    </row>
    <row r="407" spans="1:14" s="107" customFormat="1">
      <c r="A407" s="115"/>
      <c r="B407" s="116"/>
      <c r="C407" s="116"/>
      <c r="D407" s="116"/>
      <c r="E407" s="116"/>
      <c r="F407" s="116"/>
      <c r="G407" s="116"/>
      <c r="H407" s="116"/>
      <c r="I407" s="116"/>
      <c r="J407" s="116"/>
      <c r="K407" s="116"/>
      <c r="L407" s="116"/>
      <c r="M407" s="116"/>
      <c r="N407" s="116"/>
    </row>
    <row r="408" spans="1:14" s="107" customFormat="1">
      <c r="A408" s="115"/>
      <c r="B408" s="116"/>
      <c r="C408" s="116"/>
      <c r="D408" s="116"/>
      <c r="E408" s="116"/>
      <c r="F408" s="116"/>
      <c r="G408" s="116"/>
      <c r="H408" s="116"/>
      <c r="I408" s="116"/>
      <c r="J408" s="116"/>
      <c r="K408" s="116"/>
      <c r="L408" s="116"/>
      <c r="M408" s="116"/>
      <c r="N408" s="116"/>
    </row>
    <row r="409" spans="1:14" s="107" customFormat="1">
      <c r="A409" s="115"/>
      <c r="B409" s="116"/>
      <c r="C409" s="116"/>
      <c r="D409" s="116"/>
      <c r="E409" s="116"/>
      <c r="F409" s="116"/>
      <c r="G409" s="116"/>
      <c r="H409" s="116"/>
      <c r="I409" s="116"/>
      <c r="J409" s="116"/>
      <c r="K409" s="116"/>
      <c r="L409" s="116"/>
      <c r="M409" s="116"/>
      <c r="N409" s="116"/>
    </row>
    <row r="410" spans="1:14" s="107" customFormat="1">
      <c r="A410" s="115"/>
      <c r="B410" s="116"/>
      <c r="C410" s="116"/>
      <c r="D410" s="116"/>
      <c r="E410" s="116"/>
      <c r="F410" s="116"/>
      <c r="G410" s="116"/>
      <c r="H410" s="116"/>
      <c r="I410" s="116"/>
      <c r="J410" s="116"/>
      <c r="K410" s="116"/>
      <c r="L410" s="116"/>
      <c r="M410" s="116"/>
      <c r="N410" s="116"/>
    </row>
    <row r="411" spans="1:14" s="107" customFormat="1">
      <c r="A411" s="115"/>
      <c r="B411" s="116"/>
      <c r="C411" s="116"/>
      <c r="D411" s="116"/>
      <c r="E411" s="116"/>
      <c r="F411" s="116"/>
      <c r="G411" s="116"/>
      <c r="H411" s="116"/>
      <c r="I411" s="116"/>
      <c r="J411" s="116"/>
      <c r="K411" s="116"/>
      <c r="L411" s="116"/>
      <c r="M411" s="116"/>
      <c r="N411" s="116"/>
    </row>
    <row r="412" spans="1:14" s="107" customFormat="1">
      <c r="A412" s="115"/>
      <c r="B412" s="116"/>
      <c r="C412" s="116"/>
      <c r="D412" s="116"/>
      <c r="E412" s="116"/>
      <c r="F412" s="116"/>
      <c r="G412" s="116"/>
      <c r="H412" s="116"/>
      <c r="I412" s="116"/>
      <c r="J412" s="116"/>
      <c r="K412" s="116"/>
      <c r="L412" s="116"/>
      <c r="M412" s="116"/>
      <c r="N412" s="116"/>
    </row>
    <row r="413" spans="1:14" s="107" customFormat="1">
      <c r="A413" s="115"/>
      <c r="B413" s="116"/>
      <c r="C413" s="116"/>
      <c r="D413" s="116"/>
      <c r="E413" s="116"/>
      <c r="F413" s="116"/>
      <c r="G413" s="116"/>
      <c r="H413" s="116"/>
      <c r="I413" s="116"/>
      <c r="J413" s="116"/>
      <c r="K413" s="116"/>
      <c r="L413" s="116"/>
      <c r="M413" s="116"/>
      <c r="N413" s="116"/>
    </row>
    <row r="414" spans="1:14" s="107" customFormat="1">
      <c r="A414" s="115"/>
      <c r="B414" s="116"/>
      <c r="C414" s="116"/>
      <c r="D414" s="116"/>
      <c r="E414" s="116"/>
      <c r="F414" s="116"/>
      <c r="G414" s="116"/>
      <c r="H414" s="116"/>
      <c r="I414" s="116"/>
      <c r="J414" s="116"/>
      <c r="K414" s="116"/>
      <c r="L414" s="116"/>
      <c r="M414" s="116"/>
      <c r="N414" s="116"/>
    </row>
    <row r="415" spans="1:14" s="107" customFormat="1">
      <c r="A415" s="115"/>
      <c r="B415" s="116"/>
      <c r="C415" s="116"/>
      <c r="D415" s="116"/>
      <c r="E415" s="116"/>
      <c r="F415" s="116"/>
      <c r="G415" s="116"/>
      <c r="H415" s="116"/>
      <c r="I415" s="116"/>
      <c r="J415" s="116"/>
      <c r="K415" s="116"/>
      <c r="L415" s="116"/>
      <c r="M415" s="116"/>
      <c r="N415" s="116"/>
    </row>
    <row r="416" spans="1:14" s="107" customFormat="1">
      <c r="A416" s="115"/>
      <c r="B416" s="116"/>
      <c r="C416" s="116"/>
      <c r="D416" s="116"/>
      <c r="E416" s="116"/>
      <c r="F416" s="116"/>
      <c r="G416" s="116"/>
      <c r="H416" s="116"/>
      <c r="I416" s="116"/>
      <c r="J416" s="116"/>
      <c r="K416" s="116"/>
      <c r="L416" s="116"/>
      <c r="M416" s="116"/>
      <c r="N416" s="116"/>
    </row>
    <row r="417" spans="1:14" s="107" customFormat="1">
      <c r="A417" s="115"/>
      <c r="B417" s="116"/>
      <c r="C417" s="116"/>
      <c r="D417" s="116"/>
      <c r="E417" s="116"/>
      <c r="F417" s="116"/>
      <c r="G417" s="116"/>
      <c r="H417" s="116"/>
      <c r="I417" s="116"/>
      <c r="J417" s="116"/>
      <c r="K417" s="116"/>
      <c r="L417" s="116"/>
      <c r="M417" s="116"/>
      <c r="N417" s="116"/>
    </row>
    <row r="418" spans="1:14" s="107" customFormat="1">
      <c r="A418" s="115"/>
      <c r="B418" s="116"/>
      <c r="C418" s="116"/>
      <c r="D418" s="116"/>
      <c r="E418" s="116"/>
      <c r="F418" s="116"/>
      <c r="G418" s="116"/>
      <c r="H418" s="116"/>
      <c r="I418" s="116"/>
      <c r="J418" s="116"/>
      <c r="K418" s="116"/>
      <c r="L418" s="116"/>
      <c r="M418" s="116"/>
      <c r="N418" s="116"/>
    </row>
    <row r="419" spans="1:14" s="107" customFormat="1">
      <c r="A419" s="115"/>
      <c r="B419" s="116"/>
      <c r="C419" s="116"/>
      <c r="D419" s="116"/>
      <c r="E419" s="116"/>
      <c r="F419" s="116"/>
      <c r="G419" s="116"/>
      <c r="H419" s="116"/>
      <c r="I419" s="116"/>
      <c r="J419" s="116"/>
      <c r="K419" s="116"/>
      <c r="L419" s="116"/>
      <c r="M419" s="116"/>
      <c r="N419" s="116"/>
    </row>
    <row r="420" spans="1:14" s="107" customFormat="1">
      <c r="A420" s="115"/>
      <c r="B420" s="116"/>
      <c r="C420" s="116"/>
      <c r="D420" s="116"/>
      <c r="E420" s="116"/>
      <c r="F420" s="116"/>
      <c r="G420" s="116"/>
      <c r="H420" s="116"/>
      <c r="I420" s="116"/>
      <c r="J420" s="116"/>
      <c r="K420" s="116"/>
      <c r="L420" s="116"/>
      <c r="M420" s="116"/>
      <c r="N420" s="116"/>
    </row>
    <row r="421" spans="1:14" s="107" customFormat="1">
      <c r="A421" s="115"/>
      <c r="B421" s="116"/>
      <c r="C421" s="116"/>
      <c r="D421" s="116"/>
      <c r="E421" s="116"/>
      <c r="F421" s="116"/>
      <c r="G421" s="116"/>
      <c r="H421" s="116"/>
      <c r="I421" s="116"/>
      <c r="J421" s="116"/>
      <c r="K421" s="116"/>
      <c r="L421" s="116"/>
      <c r="M421" s="116"/>
      <c r="N421" s="116"/>
    </row>
    <row r="422" spans="1:14" s="107" customFormat="1">
      <c r="A422" s="115"/>
      <c r="B422" s="116"/>
      <c r="C422" s="116"/>
      <c r="D422" s="116"/>
      <c r="E422" s="116"/>
      <c r="F422" s="116"/>
      <c r="G422" s="116"/>
      <c r="H422" s="116"/>
      <c r="I422" s="116"/>
      <c r="J422" s="116"/>
      <c r="K422" s="116"/>
      <c r="L422" s="116"/>
      <c r="M422" s="116"/>
      <c r="N422" s="116"/>
    </row>
    <row r="423" spans="1:14" s="107" customFormat="1">
      <c r="A423" s="115"/>
      <c r="B423" s="116"/>
      <c r="C423" s="116"/>
      <c r="D423" s="116"/>
      <c r="E423" s="116"/>
      <c r="F423" s="116"/>
      <c r="G423" s="116"/>
      <c r="H423" s="116"/>
      <c r="I423" s="116"/>
      <c r="J423" s="116"/>
      <c r="K423" s="116"/>
      <c r="L423" s="116"/>
      <c r="M423" s="116"/>
      <c r="N423" s="116"/>
    </row>
    <row r="424" spans="1:14" s="107" customFormat="1">
      <c r="A424" s="115"/>
      <c r="B424" s="116"/>
      <c r="C424" s="116"/>
      <c r="D424" s="116"/>
      <c r="E424" s="116"/>
      <c r="F424" s="116"/>
      <c r="G424" s="116"/>
      <c r="H424" s="116"/>
      <c r="I424" s="116"/>
      <c r="J424" s="116"/>
      <c r="K424" s="116"/>
      <c r="L424" s="116"/>
      <c r="M424" s="116"/>
      <c r="N424" s="116"/>
    </row>
    <row r="425" spans="1:14" s="107" customFormat="1">
      <c r="A425" s="115"/>
      <c r="B425" s="116"/>
      <c r="C425" s="116"/>
      <c r="D425" s="116"/>
      <c r="E425" s="116"/>
      <c r="F425" s="116"/>
      <c r="G425" s="116"/>
      <c r="H425" s="116"/>
      <c r="I425" s="116"/>
      <c r="J425" s="116"/>
      <c r="K425" s="116"/>
      <c r="L425" s="116"/>
      <c r="M425" s="116"/>
      <c r="N425" s="116"/>
    </row>
    <row r="426" spans="1:14" s="107" customFormat="1">
      <c r="A426" s="115"/>
      <c r="B426" s="116"/>
      <c r="C426" s="116"/>
      <c r="D426" s="116"/>
      <c r="E426" s="116"/>
      <c r="F426" s="116"/>
      <c r="G426" s="116"/>
      <c r="H426" s="116"/>
      <c r="I426" s="116"/>
      <c r="J426" s="116"/>
      <c r="K426" s="116"/>
      <c r="L426" s="116"/>
      <c r="M426" s="116"/>
      <c r="N426" s="116"/>
    </row>
    <row r="427" spans="1:14" s="107" customFormat="1">
      <c r="A427" s="115"/>
      <c r="B427" s="116"/>
      <c r="C427" s="116"/>
      <c r="D427" s="116"/>
      <c r="E427" s="116"/>
      <c r="F427" s="116"/>
      <c r="G427" s="116"/>
      <c r="H427" s="116"/>
      <c r="I427" s="116"/>
      <c r="J427" s="116"/>
      <c r="K427" s="116"/>
      <c r="L427" s="116"/>
      <c r="M427" s="116"/>
      <c r="N427" s="116"/>
    </row>
    <row r="428" spans="1:14" s="107" customFormat="1">
      <c r="A428" s="115"/>
      <c r="B428" s="116"/>
      <c r="C428" s="116"/>
      <c r="D428" s="116"/>
      <c r="E428" s="116"/>
      <c r="F428" s="116"/>
      <c r="G428" s="116"/>
      <c r="H428" s="116"/>
      <c r="I428" s="116"/>
      <c r="J428" s="116"/>
      <c r="K428" s="116"/>
      <c r="L428" s="116"/>
      <c r="M428" s="116"/>
      <c r="N428" s="116"/>
    </row>
    <row r="429" spans="1:14" s="107" customFormat="1">
      <c r="A429" s="115"/>
      <c r="B429" s="116"/>
      <c r="C429" s="116"/>
      <c r="D429" s="116"/>
      <c r="E429" s="116"/>
      <c r="F429" s="116"/>
      <c r="G429" s="116"/>
      <c r="H429" s="116"/>
      <c r="I429" s="116"/>
      <c r="J429" s="116"/>
      <c r="K429" s="116"/>
      <c r="L429" s="116"/>
      <c r="M429" s="116"/>
      <c r="N429" s="116"/>
    </row>
    <row r="430" spans="1:14" s="107" customFormat="1">
      <c r="A430" s="115"/>
      <c r="B430" s="116"/>
      <c r="C430" s="116"/>
      <c r="D430" s="116"/>
      <c r="E430" s="116"/>
      <c r="F430" s="116"/>
      <c r="G430" s="116"/>
      <c r="H430" s="116"/>
      <c r="I430" s="116"/>
      <c r="J430" s="116"/>
      <c r="K430" s="116"/>
      <c r="L430" s="116"/>
      <c r="M430" s="116"/>
      <c r="N430" s="116"/>
    </row>
    <row r="431" spans="1:14" s="107" customFormat="1">
      <c r="A431" s="115"/>
      <c r="B431" s="116"/>
      <c r="C431" s="116"/>
      <c r="D431" s="116"/>
      <c r="E431" s="116"/>
      <c r="F431" s="116"/>
      <c r="G431" s="116"/>
      <c r="H431" s="116"/>
      <c r="I431" s="116"/>
      <c r="J431" s="116"/>
      <c r="K431" s="116"/>
      <c r="L431" s="116"/>
      <c r="M431" s="116"/>
      <c r="N431" s="116"/>
    </row>
    <row r="432" spans="1:14" s="107" customFormat="1">
      <c r="A432" s="115"/>
      <c r="B432" s="116"/>
      <c r="C432" s="116"/>
      <c r="D432" s="116"/>
      <c r="E432" s="116"/>
      <c r="F432" s="116"/>
      <c r="G432" s="116"/>
      <c r="H432" s="116"/>
      <c r="I432" s="116"/>
      <c r="J432" s="116"/>
      <c r="K432" s="116"/>
      <c r="L432" s="116"/>
      <c r="M432" s="116"/>
      <c r="N432" s="116"/>
    </row>
    <row r="433" spans="1:14" s="107" customFormat="1">
      <c r="A433" s="115"/>
      <c r="B433" s="116"/>
      <c r="C433" s="116"/>
      <c r="D433" s="116"/>
      <c r="E433" s="116"/>
      <c r="F433" s="116"/>
      <c r="G433" s="116"/>
      <c r="H433" s="116"/>
      <c r="I433" s="116"/>
      <c r="J433" s="116"/>
      <c r="K433" s="116"/>
      <c r="L433" s="116"/>
      <c r="M433" s="116"/>
      <c r="N433" s="116"/>
    </row>
    <row r="434" spans="1:14" s="107" customFormat="1">
      <c r="A434" s="115"/>
      <c r="B434" s="116"/>
      <c r="C434" s="116"/>
      <c r="D434" s="116"/>
      <c r="E434" s="116"/>
      <c r="F434" s="116"/>
      <c r="G434" s="116"/>
      <c r="H434" s="116"/>
      <c r="I434" s="116"/>
      <c r="J434" s="116"/>
      <c r="K434" s="116"/>
      <c r="L434" s="116"/>
      <c r="M434" s="116"/>
      <c r="N434" s="116"/>
    </row>
    <row r="435" spans="1:14" s="107" customFormat="1">
      <c r="A435" s="115"/>
      <c r="B435" s="116"/>
      <c r="C435" s="116"/>
      <c r="D435" s="116"/>
      <c r="E435" s="116"/>
      <c r="F435" s="116"/>
      <c r="G435" s="116"/>
      <c r="H435" s="116"/>
      <c r="I435" s="116"/>
      <c r="J435" s="116"/>
      <c r="K435" s="116"/>
      <c r="L435" s="116"/>
      <c r="M435" s="116"/>
      <c r="N435" s="116"/>
    </row>
    <row r="436" spans="1:14" s="107" customFormat="1">
      <c r="A436" s="115"/>
      <c r="B436" s="116"/>
      <c r="C436" s="116"/>
      <c r="D436" s="116"/>
      <c r="E436" s="116"/>
      <c r="F436" s="116"/>
      <c r="G436" s="116"/>
      <c r="H436" s="116"/>
      <c r="I436" s="116"/>
      <c r="J436" s="116"/>
      <c r="K436" s="116"/>
      <c r="L436" s="116"/>
      <c r="M436" s="116"/>
      <c r="N436" s="116"/>
    </row>
    <row r="437" spans="1:14" s="107" customFormat="1">
      <c r="A437" s="115"/>
      <c r="B437" s="116"/>
      <c r="C437" s="116"/>
      <c r="D437" s="116"/>
      <c r="E437" s="116"/>
      <c r="F437" s="116"/>
      <c r="G437" s="116"/>
      <c r="H437" s="116"/>
      <c r="I437" s="116"/>
      <c r="J437" s="116"/>
      <c r="K437" s="116"/>
      <c r="L437" s="116"/>
      <c r="M437" s="116"/>
      <c r="N437" s="116"/>
    </row>
    <row r="438" spans="1:14" s="107" customFormat="1">
      <c r="A438" s="115"/>
      <c r="B438" s="116"/>
      <c r="C438" s="116"/>
      <c r="D438" s="116"/>
      <c r="E438" s="116"/>
      <c r="F438" s="116"/>
      <c r="G438" s="116"/>
      <c r="H438" s="116"/>
      <c r="I438" s="116"/>
      <c r="J438" s="116"/>
      <c r="K438" s="116"/>
      <c r="L438" s="116"/>
      <c r="M438" s="116"/>
      <c r="N438" s="116"/>
    </row>
    <row r="439" spans="1:14" s="107" customFormat="1">
      <c r="A439" s="115"/>
      <c r="B439" s="116"/>
      <c r="C439" s="116"/>
      <c r="D439" s="116"/>
      <c r="E439" s="116"/>
      <c r="F439" s="116"/>
      <c r="G439" s="116"/>
      <c r="H439" s="116"/>
      <c r="I439" s="116"/>
      <c r="J439" s="116"/>
      <c r="K439" s="116"/>
      <c r="L439" s="116"/>
      <c r="M439" s="116"/>
      <c r="N439" s="116"/>
    </row>
    <row r="440" spans="1:14" s="107" customFormat="1">
      <c r="A440" s="115"/>
      <c r="B440" s="116"/>
      <c r="C440" s="116"/>
      <c r="D440" s="116"/>
      <c r="E440" s="116"/>
      <c r="F440" s="116"/>
      <c r="G440" s="116"/>
      <c r="H440" s="116"/>
      <c r="I440" s="116"/>
      <c r="J440" s="116"/>
      <c r="K440" s="116"/>
      <c r="L440" s="116"/>
      <c r="M440" s="116"/>
      <c r="N440" s="116"/>
    </row>
    <row r="441" spans="1:14" s="107" customFormat="1">
      <c r="A441" s="115"/>
      <c r="B441" s="116"/>
      <c r="C441" s="116"/>
      <c r="D441" s="116"/>
      <c r="E441" s="116"/>
      <c r="F441" s="116"/>
      <c r="G441" s="116"/>
      <c r="H441" s="116"/>
      <c r="I441" s="116"/>
      <c r="J441" s="116"/>
      <c r="K441" s="116"/>
      <c r="L441" s="116"/>
      <c r="M441" s="116"/>
      <c r="N441" s="116"/>
    </row>
    <row r="442" spans="1:14" s="107" customFormat="1">
      <c r="A442" s="115"/>
      <c r="B442" s="116"/>
      <c r="C442" s="116"/>
      <c r="D442" s="116"/>
      <c r="E442" s="116"/>
      <c r="F442" s="116"/>
      <c r="G442" s="116"/>
      <c r="H442" s="116"/>
      <c r="I442" s="116"/>
      <c r="J442" s="116"/>
      <c r="K442" s="116"/>
      <c r="L442" s="116"/>
      <c r="M442" s="116"/>
      <c r="N442" s="116"/>
    </row>
    <row r="443" spans="1:14" s="107" customFormat="1">
      <c r="A443" s="115"/>
      <c r="B443" s="116"/>
      <c r="C443" s="116"/>
      <c r="D443" s="116"/>
      <c r="E443" s="116"/>
      <c r="F443" s="116"/>
      <c r="G443" s="116"/>
      <c r="H443" s="116"/>
      <c r="I443" s="116"/>
      <c r="J443" s="116"/>
      <c r="K443" s="116"/>
      <c r="L443" s="116"/>
      <c r="M443" s="116"/>
      <c r="N443" s="116"/>
    </row>
    <row r="444" spans="1:14" s="107" customFormat="1">
      <c r="A444" s="115"/>
      <c r="B444" s="116"/>
      <c r="C444" s="116"/>
      <c r="D444" s="116"/>
      <c r="E444" s="116"/>
      <c r="F444" s="116"/>
      <c r="G444" s="116"/>
      <c r="H444" s="116"/>
      <c r="I444" s="116"/>
      <c r="J444" s="116"/>
      <c r="K444" s="116"/>
      <c r="L444" s="116"/>
      <c r="M444" s="116"/>
      <c r="N444" s="116"/>
    </row>
    <row r="445" spans="1:14" s="107" customFormat="1">
      <c r="A445" s="115"/>
      <c r="B445" s="116"/>
      <c r="C445" s="116"/>
      <c r="D445" s="116"/>
      <c r="E445" s="116"/>
      <c r="F445" s="116"/>
      <c r="G445" s="116"/>
      <c r="H445" s="116"/>
      <c r="I445" s="116"/>
      <c r="J445" s="116"/>
      <c r="K445" s="116"/>
      <c r="L445" s="116"/>
      <c r="M445" s="116"/>
      <c r="N445" s="116"/>
    </row>
    <row r="446" spans="1:14" s="107" customFormat="1">
      <c r="A446" s="115"/>
      <c r="B446" s="116"/>
      <c r="C446" s="116"/>
      <c r="D446" s="116"/>
      <c r="E446" s="116"/>
      <c r="F446" s="116"/>
      <c r="G446" s="116"/>
      <c r="H446" s="116"/>
      <c r="I446" s="116"/>
      <c r="J446" s="116"/>
      <c r="K446" s="116"/>
      <c r="L446" s="116"/>
      <c r="M446" s="116"/>
      <c r="N446" s="116"/>
    </row>
    <row r="447" spans="1:14" s="107" customFormat="1">
      <c r="A447" s="115"/>
      <c r="B447" s="116"/>
      <c r="C447" s="116"/>
      <c r="D447" s="116"/>
      <c r="E447" s="116"/>
      <c r="F447" s="116"/>
      <c r="G447" s="116"/>
      <c r="H447" s="116"/>
      <c r="I447" s="116"/>
      <c r="J447" s="116"/>
      <c r="K447" s="116"/>
      <c r="L447" s="116"/>
      <c r="M447" s="116"/>
      <c r="N447" s="116"/>
    </row>
    <row r="448" spans="1:14" s="107" customFormat="1">
      <c r="A448" s="115"/>
      <c r="B448" s="116"/>
      <c r="C448" s="116"/>
      <c r="D448" s="116"/>
      <c r="E448" s="116"/>
      <c r="F448" s="116"/>
      <c r="G448" s="116"/>
      <c r="H448" s="116"/>
      <c r="I448" s="116"/>
      <c r="J448" s="116"/>
      <c r="K448" s="116"/>
      <c r="L448" s="116"/>
      <c r="M448" s="116"/>
      <c r="N448" s="116"/>
    </row>
    <row r="449" spans="1:14" s="107" customFormat="1">
      <c r="A449" s="115"/>
      <c r="B449" s="116"/>
      <c r="C449" s="116"/>
      <c r="D449" s="116"/>
      <c r="E449" s="116"/>
      <c r="F449" s="116"/>
      <c r="G449" s="116"/>
      <c r="H449" s="116"/>
      <c r="I449" s="116"/>
      <c r="J449" s="116"/>
      <c r="K449" s="116"/>
      <c r="L449" s="116"/>
      <c r="M449" s="116"/>
      <c r="N449" s="116"/>
    </row>
    <row r="450" spans="1:14" s="107" customFormat="1">
      <c r="A450" s="115"/>
      <c r="B450" s="116"/>
      <c r="C450" s="116"/>
      <c r="D450" s="116"/>
      <c r="E450" s="116"/>
      <c r="F450" s="116"/>
      <c r="G450" s="116"/>
      <c r="H450" s="116"/>
      <c r="I450" s="116"/>
      <c r="J450" s="116"/>
      <c r="K450" s="116"/>
      <c r="L450" s="116"/>
      <c r="M450" s="116"/>
      <c r="N450" s="116"/>
    </row>
    <row r="451" spans="1:14" s="107" customFormat="1">
      <c r="A451" s="115"/>
      <c r="B451" s="116"/>
      <c r="C451" s="116"/>
      <c r="D451" s="116"/>
      <c r="E451" s="116"/>
      <c r="F451" s="116"/>
      <c r="G451" s="116"/>
      <c r="H451" s="116"/>
      <c r="I451" s="116"/>
      <c r="J451" s="116"/>
      <c r="K451" s="116"/>
      <c r="L451" s="116"/>
      <c r="M451" s="116"/>
      <c r="N451" s="116"/>
    </row>
    <row r="452" spans="1:14" s="107" customFormat="1">
      <c r="A452" s="115"/>
      <c r="B452" s="116"/>
      <c r="C452" s="116"/>
      <c r="D452" s="116"/>
      <c r="E452" s="116"/>
      <c r="F452" s="116"/>
      <c r="G452" s="116"/>
      <c r="H452" s="116"/>
      <c r="I452" s="116"/>
      <c r="J452" s="116"/>
      <c r="K452" s="116"/>
      <c r="L452" s="116"/>
      <c r="M452" s="116"/>
      <c r="N452" s="116"/>
    </row>
    <row r="453" spans="1:14" s="107" customFormat="1">
      <c r="A453" s="115"/>
      <c r="B453" s="116"/>
      <c r="C453" s="116"/>
      <c r="D453" s="116"/>
      <c r="E453" s="116"/>
      <c r="F453" s="116"/>
      <c r="G453" s="116"/>
      <c r="H453" s="116"/>
      <c r="I453" s="116"/>
      <c r="J453" s="116"/>
      <c r="K453" s="116"/>
      <c r="L453" s="116"/>
      <c r="M453" s="116"/>
      <c r="N453" s="116"/>
    </row>
    <row r="454" spans="1:14" s="107" customFormat="1">
      <c r="A454" s="115"/>
      <c r="B454" s="116"/>
      <c r="C454" s="116"/>
      <c r="D454" s="116"/>
      <c r="E454" s="116"/>
      <c r="F454" s="116"/>
      <c r="G454" s="116"/>
      <c r="H454" s="116"/>
      <c r="I454" s="116"/>
      <c r="J454" s="116"/>
      <c r="K454" s="116"/>
      <c r="L454" s="116"/>
      <c r="M454" s="116"/>
      <c r="N454" s="116"/>
    </row>
    <row r="455" spans="1:14" s="107" customFormat="1">
      <c r="A455" s="115"/>
      <c r="B455" s="116"/>
      <c r="C455" s="116"/>
      <c r="D455" s="116"/>
      <c r="E455" s="116"/>
      <c r="F455" s="116"/>
      <c r="G455" s="116"/>
      <c r="H455" s="116"/>
      <c r="I455" s="116"/>
      <c r="J455" s="116"/>
      <c r="K455" s="116"/>
      <c r="L455" s="116"/>
      <c r="M455" s="116"/>
      <c r="N455" s="116"/>
    </row>
    <row r="456" spans="1:14" s="107" customFormat="1">
      <c r="A456" s="115"/>
      <c r="B456" s="116"/>
      <c r="C456" s="116"/>
      <c r="D456" s="116"/>
      <c r="E456" s="116"/>
      <c r="F456" s="116"/>
      <c r="G456" s="116"/>
      <c r="H456" s="116"/>
      <c r="I456" s="116"/>
      <c r="J456" s="116"/>
      <c r="K456" s="116"/>
      <c r="L456" s="116"/>
      <c r="M456" s="116"/>
      <c r="N456" s="116"/>
    </row>
    <row r="457" spans="1:14" s="107" customFormat="1">
      <c r="A457" s="115"/>
      <c r="B457" s="116"/>
      <c r="C457" s="116"/>
      <c r="D457" s="116"/>
      <c r="E457" s="116"/>
      <c r="F457" s="116"/>
      <c r="G457" s="116"/>
      <c r="H457" s="116"/>
      <c r="I457" s="116"/>
      <c r="J457" s="116"/>
      <c r="K457" s="116"/>
      <c r="L457" s="116"/>
      <c r="M457" s="116"/>
      <c r="N457" s="116"/>
    </row>
    <row r="458" spans="1:14" s="107" customFormat="1">
      <c r="A458" s="115"/>
      <c r="B458" s="116"/>
      <c r="C458" s="116"/>
      <c r="D458" s="116"/>
      <c r="E458" s="116"/>
      <c r="F458" s="116"/>
      <c r="G458" s="116"/>
      <c r="H458" s="116"/>
      <c r="I458" s="116"/>
      <c r="J458" s="116"/>
      <c r="K458" s="116"/>
      <c r="L458" s="116"/>
      <c r="M458" s="116"/>
      <c r="N458" s="116"/>
    </row>
    <row r="459" spans="1:14" s="107" customFormat="1">
      <c r="A459" s="115"/>
      <c r="B459" s="116"/>
      <c r="C459" s="116"/>
      <c r="D459" s="116"/>
      <c r="E459" s="116"/>
      <c r="F459" s="116"/>
      <c r="G459" s="116"/>
      <c r="H459" s="116"/>
      <c r="I459" s="116"/>
      <c r="J459" s="116"/>
      <c r="K459" s="116"/>
      <c r="L459" s="116"/>
      <c r="M459" s="116"/>
      <c r="N459" s="116"/>
    </row>
    <row r="460" spans="1:14" s="107" customFormat="1">
      <c r="A460" s="115"/>
      <c r="B460" s="116"/>
      <c r="C460" s="116"/>
      <c r="D460" s="116"/>
      <c r="E460" s="116"/>
      <c r="F460" s="116"/>
      <c r="G460" s="116"/>
      <c r="H460" s="116"/>
      <c r="I460" s="116"/>
      <c r="J460" s="116"/>
      <c r="K460" s="116"/>
      <c r="L460" s="116"/>
      <c r="M460" s="116"/>
      <c r="N460" s="116"/>
    </row>
    <row r="461" spans="1:14" s="107" customFormat="1">
      <c r="A461" s="115"/>
      <c r="B461" s="116"/>
      <c r="C461" s="116"/>
      <c r="D461" s="116"/>
      <c r="E461" s="116"/>
      <c r="F461" s="116"/>
      <c r="G461" s="116"/>
      <c r="H461" s="116"/>
      <c r="I461" s="116"/>
      <c r="J461" s="116"/>
      <c r="K461" s="116"/>
      <c r="L461" s="116"/>
      <c r="M461" s="116"/>
      <c r="N461" s="116"/>
    </row>
    <row r="462" spans="1:14" s="107" customFormat="1">
      <c r="A462" s="115"/>
      <c r="B462" s="116"/>
      <c r="C462" s="116"/>
      <c r="D462" s="116"/>
      <c r="E462" s="116"/>
      <c r="F462" s="116"/>
      <c r="G462" s="116"/>
      <c r="H462" s="116"/>
      <c r="I462" s="116"/>
      <c r="J462" s="116"/>
      <c r="K462" s="116"/>
      <c r="L462" s="116"/>
      <c r="M462" s="116"/>
      <c r="N462" s="116"/>
    </row>
    <row r="463" spans="1:14" s="107" customFormat="1">
      <c r="A463" s="115"/>
      <c r="B463" s="116"/>
      <c r="C463" s="116"/>
      <c r="D463" s="116"/>
      <c r="E463" s="116"/>
      <c r="F463" s="116"/>
      <c r="G463" s="116"/>
      <c r="H463" s="116"/>
      <c r="I463" s="116"/>
      <c r="J463" s="116"/>
      <c r="K463" s="116"/>
      <c r="L463" s="116"/>
      <c r="M463" s="116"/>
      <c r="N463" s="116"/>
    </row>
    <row r="464" spans="1:14" s="107" customFormat="1">
      <c r="A464" s="115"/>
      <c r="B464" s="116"/>
      <c r="C464" s="116"/>
      <c r="D464" s="116"/>
      <c r="E464" s="116"/>
      <c r="F464" s="116"/>
      <c r="G464" s="116"/>
      <c r="H464" s="116"/>
      <c r="I464" s="116"/>
      <c r="J464" s="116"/>
      <c r="K464" s="116"/>
      <c r="L464" s="116"/>
      <c r="M464" s="116"/>
      <c r="N464" s="116"/>
    </row>
    <row r="465" spans="1:14" s="107" customFormat="1">
      <c r="A465" s="115"/>
      <c r="B465" s="116"/>
      <c r="C465" s="116"/>
      <c r="D465" s="116"/>
      <c r="E465" s="116"/>
      <c r="F465" s="116"/>
      <c r="G465" s="116"/>
      <c r="H465" s="116"/>
      <c r="I465" s="116"/>
      <c r="J465" s="116"/>
      <c r="K465" s="116"/>
      <c r="L465" s="116"/>
      <c r="M465" s="116"/>
      <c r="N465" s="116"/>
    </row>
    <row r="466" spans="1:14" s="107" customFormat="1">
      <c r="A466" s="115"/>
      <c r="B466" s="116"/>
      <c r="C466" s="116"/>
      <c r="D466" s="116"/>
      <c r="E466" s="116"/>
      <c r="F466" s="116"/>
      <c r="G466" s="116"/>
      <c r="H466" s="116"/>
      <c r="I466" s="116"/>
      <c r="J466" s="116"/>
      <c r="K466" s="116"/>
      <c r="L466" s="116"/>
      <c r="M466" s="116"/>
      <c r="N466" s="116"/>
    </row>
    <row r="467" spans="1:14" s="107" customFormat="1">
      <c r="A467" s="115"/>
      <c r="B467" s="116"/>
      <c r="C467" s="116"/>
      <c r="D467" s="116"/>
      <c r="E467" s="116"/>
      <c r="F467" s="116"/>
      <c r="G467" s="116"/>
      <c r="H467" s="116"/>
      <c r="I467" s="116"/>
      <c r="J467" s="116"/>
      <c r="K467" s="116"/>
      <c r="L467" s="116"/>
      <c r="M467" s="116"/>
      <c r="N467" s="116"/>
    </row>
    <row r="468" spans="1:14" s="107" customFormat="1">
      <c r="A468" s="115"/>
      <c r="B468" s="116"/>
      <c r="C468" s="116"/>
      <c r="D468" s="116"/>
      <c r="E468" s="116"/>
      <c r="F468" s="116"/>
      <c r="G468" s="116"/>
      <c r="H468" s="116"/>
      <c r="I468" s="116"/>
      <c r="J468" s="116"/>
      <c r="K468" s="116"/>
      <c r="L468" s="116"/>
      <c r="M468" s="116"/>
      <c r="N468" s="116"/>
    </row>
    <row r="469" spans="1:14" s="107" customFormat="1">
      <c r="A469" s="115"/>
      <c r="B469" s="116"/>
      <c r="C469" s="116"/>
      <c r="D469" s="116"/>
      <c r="E469" s="116"/>
      <c r="F469" s="116"/>
      <c r="G469" s="116"/>
      <c r="H469" s="116"/>
      <c r="I469" s="116"/>
      <c r="J469" s="116"/>
      <c r="K469" s="116"/>
      <c r="L469" s="116"/>
      <c r="M469" s="116"/>
      <c r="N469" s="116"/>
    </row>
    <row r="470" spans="1:14" s="107" customFormat="1">
      <c r="A470" s="115"/>
      <c r="B470" s="116"/>
      <c r="C470" s="116"/>
      <c r="D470" s="116"/>
      <c r="E470" s="116"/>
      <c r="F470" s="116"/>
      <c r="G470" s="116"/>
      <c r="H470" s="116"/>
      <c r="I470" s="116"/>
      <c r="J470" s="116"/>
      <c r="K470" s="116"/>
      <c r="L470" s="116"/>
      <c r="M470" s="116"/>
      <c r="N470" s="116"/>
    </row>
    <row r="471" spans="1:14" s="107" customFormat="1">
      <c r="A471" s="115"/>
      <c r="B471" s="116"/>
      <c r="C471" s="116"/>
      <c r="D471" s="116"/>
      <c r="E471" s="116"/>
      <c r="F471" s="116"/>
      <c r="G471" s="116"/>
      <c r="H471" s="116"/>
      <c r="I471" s="116"/>
      <c r="J471" s="116"/>
      <c r="K471" s="116"/>
      <c r="L471" s="116"/>
      <c r="M471" s="116"/>
      <c r="N471" s="116"/>
    </row>
    <row r="472" spans="1:14" s="107" customFormat="1">
      <c r="A472" s="115"/>
      <c r="B472" s="116"/>
      <c r="C472" s="116"/>
      <c r="D472" s="116"/>
      <c r="E472" s="116"/>
      <c r="F472" s="116"/>
      <c r="G472" s="116"/>
      <c r="H472" s="116"/>
      <c r="I472" s="116"/>
      <c r="J472" s="116"/>
      <c r="K472" s="116"/>
      <c r="L472" s="116"/>
      <c r="M472" s="116"/>
      <c r="N472" s="116"/>
    </row>
    <row r="473" spans="1:14" s="107" customFormat="1">
      <c r="A473" s="115"/>
      <c r="B473" s="116"/>
      <c r="C473" s="116"/>
      <c r="D473" s="116"/>
      <c r="E473" s="116"/>
      <c r="F473" s="116"/>
      <c r="G473" s="116"/>
      <c r="H473" s="116"/>
      <c r="I473" s="116"/>
      <c r="J473" s="116"/>
      <c r="K473" s="116"/>
      <c r="L473" s="116"/>
      <c r="M473" s="116"/>
      <c r="N473" s="116"/>
    </row>
    <row r="474" spans="1:14" s="107" customFormat="1">
      <c r="A474" s="115"/>
      <c r="B474" s="116"/>
      <c r="C474" s="116"/>
      <c r="D474" s="116"/>
      <c r="E474" s="116"/>
      <c r="F474" s="116"/>
      <c r="G474" s="116"/>
      <c r="H474" s="116"/>
      <c r="I474" s="116"/>
      <c r="J474" s="116"/>
      <c r="K474" s="116"/>
      <c r="L474" s="116"/>
      <c r="M474" s="116"/>
      <c r="N474" s="116"/>
    </row>
    <row r="475" spans="1:14" s="107" customFormat="1">
      <c r="A475" s="115"/>
      <c r="B475" s="116"/>
      <c r="C475" s="116"/>
      <c r="D475" s="116"/>
      <c r="E475" s="116"/>
      <c r="F475" s="116"/>
      <c r="G475" s="116"/>
      <c r="H475" s="116"/>
      <c r="I475" s="116"/>
      <c r="J475" s="116"/>
      <c r="K475" s="116"/>
      <c r="L475" s="116"/>
      <c r="M475" s="116"/>
      <c r="N475" s="116"/>
    </row>
    <row r="476" spans="1:14" s="107" customFormat="1">
      <c r="A476" s="115"/>
      <c r="B476" s="116"/>
      <c r="C476" s="116"/>
      <c r="D476" s="116"/>
      <c r="E476" s="116"/>
      <c r="F476" s="116"/>
      <c r="G476" s="116"/>
      <c r="H476" s="116"/>
      <c r="I476" s="116"/>
      <c r="J476" s="116"/>
      <c r="K476" s="116"/>
      <c r="L476" s="116"/>
      <c r="M476" s="116"/>
      <c r="N476" s="116"/>
    </row>
    <row r="477" spans="1:14" s="107" customFormat="1">
      <c r="A477" s="115"/>
      <c r="B477" s="116"/>
      <c r="C477" s="116"/>
      <c r="D477" s="116"/>
      <c r="E477" s="116"/>
      <c r="F477" s="116"/>
      <c r="G477" s="116"/>
      <c r="H477" s="116"/>
      <c r="I477" s="116"/>
      <c r="J477" s="116"/>
      <c r="K477" s="116"/>
      <c r="L477" s="116"/>
      <c r="M477" s="116"/>
      <c r="N477" s="116"/>
    </row>
    <row r="478" spans="1:14" s="107" customFormat="1">
      <c r="A478" s="115"/>
      <c r="B478" s="116"/>
      <c r="C478" s="116"/>
      <c r="D478" s="116"/>
      <c r="E478" s="116"/>
      <c r="F478" s="116"/>
      <c r="G478" s="116"/>
      <c r="H478" s="116"/>
      <c r="I478" s="116"/>
      <c r="J478" s="116"/>
      <c r="K478" s="116"/>
      <c r="L478" s="116"/>
      <c r="M478" s="116"/>
      <c r="N478" s="116"/>
    </row>
    <row r="479" spans="1:14" s="107" customFormat="1">
      <c r="A479" s="115"/>
      <c r="B479" s="116"/>
      <c r="C479" s="116"/>
      <c r="D479" s="116"/>
      <c r="E479" s="116"/>
      <c r="F479" s="116"/>
      <c r="G479" s="116"/>
      <c r="H479" s="116"/>
      <c r="I479" s="116"/>
      <c r="J479" s="116"/>
      <c r="K479" s="116"/>
      <c r="L479" s="116"/>
      <c r="M479" s="116"/>
      <c r="N479" s="116"/>
    </row>
    <row r="480" spans="1:14" s="107" customFormat="1">
      <c r="A480" s="115"/>
      <c r="B480" s="116"/>
      <c r="C480" s="116"/>
      <c r="D480" s="116"/>
      <c r="E480" s="116"/>
      <c r="F480" s="116"/>
      <c r="G480" s="116"/>
      <c r="H480" s="116"/>
      <c r="I480" s="116"/>
      <c r="J480" s="116"/>
      <c r="K480" s="116"/>
      <c r="L480" s="116"/>
      <c r="M480" s="116"/>
      <c r="N480" s="116"/>
    </row>
    <row r="481" spans="1:14" s="107" customFormat="1">
      <c r="A481" s="115"/>
      <c r="B481" s="116"/>
      <c r="C481" s="116"/>
      <c r="D481" s="116"/>
      <c r="E481" s="116"/>
      <c r="F481" s="116"/>
      <c r="G481" s="116"/>
      <c r="H481" s="116"/>
      <c r="I481" s="116"/>
      <c r="J481" s="116"/>
      <c r="K481" s="116"/>
      <c r="L481" s="116"/>
      <c r="M481" s="116"/>
      <c r="N481" s="116"/>
    </row>
    <row r="482" spans="1:14" s="107" customFormat="1">
      <c r="A482" s="115"/>
      <c r="B482" s="116"/>
      <c r="C482" s="116"/>
      <c r="D482" s="116"/>
      <c r="E482" s="116"/>
      <c r="F482" s="116"/>
      <c r="G482" s="116"/>
      <c r="H482" s="116"/>
      <c r="I482" s="116"/>
      <c r="J482" s="116"/>
      <c r="K482" s="116"/>
      <c r="L482" s="116"/>
      <c r="M482" s="116"/>
      <c r="N482" s="116"/>
    </row>
    <row r="483" spans="1:14" s="107" customFormat="1">
      <c r="A483" s="115"/>
      <c r="B483" s="116"/>
      <c r="C483" s="116"/>
      <c r="D483" s="116"/>
      <c r="E483" s="116"/>
      <c r="F483" s="116"/>
      <c r="G483" s="116"/>
      <c r="H483" s="116"/>
      <c r="I483" s="116"/>
      <c r="J483" s="116"/>
      <c r="K483" s="116"/>
      <c r="L483" s="116"/>
      <c r="M483" s="116"/>
      <c r="N483" s="116"/>
    </row>
    <row r="484" spans="1:14" s="107" customFormat="1">
      <c r="A484" s="115"/>
      <c r="B484" s="116"/>
      <c r="C484" s="116"/>
      <c r="D484" s="116"/>
      <c r="E484" s="116"/>
      <c r="F484" s="116"/>
      <c r="G484" s="116"/>
      <c r="H484" s="116"/>
      <c r="I484" s="116"/>
      <c r="J484" s="116"/>
      <c r="K484" s="116"/>
      <c r="L484" s="116"/>
      <c r="M484" s="116"/>
      <c r="N484" s="116"/>
    </row>
    <row r="485" spans="1:14" s="107" customFormat="1">
      <c r="A485" s="115"/>
      <c r="B485" s="116"/>
      <c r="C485" s="116"/>
      <c r="D485" s="116"/>
      <c r="E485" s="116"/>
      <c r="F485" s="116"/>
      <c r="G485" s="116"/>
      <c r="H485" s="116"/>
      <c r="I485" s="116"/>
      <c r="J485" s="116"/>
      <c r="K485" s="116"/>
      <c r="L485" s="116"/>
      <c r="M485" s="116"/>
      <c r="N485" s="116"/>
    </row>
    <row r="486" spans="1:14" s="107" customFormat="1">
      <c r="A486" s="115"/>
      <c r="B486" s="116"/>
      <c r="C486" s="116"/>
      <c r="D486" s="116"/>
      <c r="E486" s="116"/>
      <c r="F486" s="116"/>
      <c r="G486" s="116"/>
      <c r="H486" s="116"/>
      <c r="I486" s="116"/>
      <c r="J486" s="116"/>
      <c r="K486" s="116"/>
      <c r="L486" s="116"/>
      <c r="M486" s="116"/>
      <c r="N486" s="116"/>
    </row>
    <row r="487" spans="1:14" s="107" customFormat="1">
      <c r="A487" s="115"/>
      <c r="B487" s="116"/>
      <c r="C487" s="116"/>
      <c r="D487" s="116"/>
      <c r="E487" s="116"/>
      <c r="F487" s="116"/>
      <c r="G487" s="116"/>
      <c r="H487" s="116"/>
      <c r="I487" s="116"/>
      <c r="J487" s="116"/>
      <c r="K487" s="116"/>
      <c r="L487" s="116"/>
      <c r="M487" s="116"/>
      <c r="N487" s="116"/>
    </row>
    <row r="488" spans="1:14" s="107" customFormat="1">
      <c r="A488" s="115"/>
      <c r="B488" s="116"/>
      <c r="C488" s="116"/>
      <c r="D488" s="116"/>
      <c r="E488" s="116"/>
      <c r="F488" s="116"/>
      <c r="G488" s="116"/>
      <c r="H488" s="116"/>
      <c r="I488" s="116"/>
      <c r="J488" s="116"/>
      <c r="K488" s="116"/>
      <c r="L488" s="116"/>
      <c r="M488" s="116"/>
      <c r="N488" s="116"/>
    </row>
    <row r="489" spans="1:14" s="107" customFormat="1">
      <c r="A489" s="115"/>
      <c r="B489" s="116"/>
      <c r="C489" s="116"/>
      <c r="D489" s="116"/>
      <c r="E489" s="116"/>
      <c r="F489" s="116"/>
      <c r="G489" s="116"/>
      <c r="H489" s="116"/>
      <c r="I489" s="116"/>
      <c r="J489" s="116"/>
      <c r="K489" s="116"/>
      <c r="L489" s="116"/>
      <c r="M489" s="116"/>
      <c r="N489" s="116"/>
    </row>
    <row r="490" spans="1:14" s="107" customFormat="1">
      <c r="A490" s="115"/>
      <c r="B490" s="116"/>
      <c r="C490" s="116"/>
      <c r="D490" s="116"/>
      <c r="E490" s="116"/>
      <c r="F490" s="116"/>
      <c r="G490" s="116"/>
      <c r="H490" s="116"/>
      <c r="I490" s="116"/>
      <c r="J490" s="116"/>
      <c r="K490" s="116"/>
      <c r="L490" s="116"/>
      <c r="M490" s="116"/>
      <c r="N490" s="116"/>
    </row>
    <row r="491" spans="1:14" s="107" customFormat="1">
      <c r="A491" s="115"/>
      <c r="B491" s="116"/>
      <c r="C491" s="116"/>
      <c r="D491" s="116"/>
      <c r="E491" s="116"/>
      <c r="F491" s="116"/>
      <c r="G491" s="116"/>
      <c r="H491" s="116"/>
      <c r="I491" s="116"/>
      <c r="J491" s="116"/>
      <c r="K491" s="116"/>
      <c r="L491" s="116"/>
      <c r="M491" s="116"/>
      <c r="N491" s="116"/>
    </row>
    <row r="492" spans="1:14" s="107" customFormat="1">
      <c r="A492" s="115"/>
      <c r="B492" s="116"/>
      <c r="C492" s="116"/>
      <c r="D492" s="116"/>
      <c r="E492" s="116"/>
      <c r="F492" s="116"/>
      <c r="G492" s="116"/>
      <c r="H492" s="116"/>
      <c r="I492" s="116"/>
      <c r="J492" s="116"/>
      <c r="K492" s="116"/>
      <c r="L492" s="116"/>
      <c r="M492" s="116"/>
      <c r="N492" s="116"/>
    </row>
    <row r="493" spans="1:14" s="107" customFormat="1">
      <c r="A493" s="115"/>
      <c r="B493" s="116"/>
      <c r="C493" s="116"/>
      <c r="D493" s="116"/>
      <c r="E493" s="116"/>
      <c r="F493" s="116"/>
      <c r="G493" s="116"/>
      <c r="H493" s="116"/>
      <c r="I493" s="116"/>
      <c r="J493" s="116"/>
      <c r="K493" s="116"/>
      <c r="L493" s="116"/>
      <c r="M493" s="116"/>
      <c r="N493" s="116"/>
    </row>
    <row r="494" spans="1:14" s="107" customFormat="1">
      <c r="A494" s="115"/>
      <c r="B494" s="116"/>
      <c r="C494" s="116"/>
      <c r="D494" s="116"/>
      <c r="E494" s="116"/>
      <c r="F494" s="116"/>
      <c r="G494" s="116"/>
      <c r="H494" s="116"/>
      <c r="I494" s="116"/>
      <c r="J494" s="116"/>
      <c r="K494" s="116"/>
      <c r="L494" s="116"/>
      <c r="M494" s="116"/>
      <c r="N494" s="116"/>
    </row>
    <row r="495" spans="1:14" s="107" customFormat="1">
      <c r="A495" s="115"/>
      <c r="B495" s="116"/>
      <c r="C495" s="116"/>
      <c r="D495" s="116"/>
      <c r="E495" s="116"/>
      <c r="F495" s="116"/>
      <c r="G495" s="116"/>
      <c r="H495" s="116"/>
      <c r="I495" s="116"/>
      <c r="J495" s="116"/>
      <c r="K495" s="116"/>
      <c r="L495" s="116"/>
      <c r="M495" s="116"/>
      <c r="N495" s="116"/>
    </row>
    <row r="496" spans="1:14" s="107" customFormat="1">
      <c r="A496" s="115"/>
      <c r="B496" s="116"/>
      <c r="C496" s="116"/>
      <c r="D496" s="116"/>
      <c r="E496" s="116"/>
      <c r="F496" s="116"/>
      <c r="G496" s="116"/>
      <c r="H496" s="116"/>
      <c r="I496" s="116"/>
      <c r="J496" s="116"/>
      <c r="K496" s="116"/>
      <c r="L496" s="116"/>
      <c r="M496" s="116"/>
      <c r="N496" s="116"/>
    </row>
    <row r="497" spans="1:14" s="107" customFormat="1">
      <c r="A497" s="115"/>
      <c r="B497" s="116"/>
      <c r="C497" s="116"/>
      <c r="D497" s="116"/>
      <c r="E497" s="116"/>
      <c r="F497" s="116"/>
      <c r="G497" s="116"/>
      <c r="H497" s="116"/>
      <c r="I497" s="116"/>
      <c r="J497" s="116"/>
      <c r="K497" s="116"/>
      <c r="L497" s="116"/>
      <c r="M497" s="116"/>
      <c r="N497" s="116"/>
    </row>
    <row r="498" spans="1:14" s="107" customFormat="1">
      <c r="A498" s="115"/>
      <c r="B498" s="116"/>
      <c r="C498" s="116"/>
      <c r="D498" s="116"/>
      <c r="E498" s="116"/>
      <c r="F498" s="116"/>
      <c r="G498" s="116"/>
      <c r="H498" s="116"/>
      <c r="I498" s="116"/>
      <c r="J498" s="116"/>
      <c r="K498" s="116"/>
      <c r="L498" s="116"/>
      <c r="M498" s="116"/>
      <c r="N498" s="116"/>
    </row>
    <row r="499" spans="1:14" s="107" customFormat="1">
      <c r="A499" s="115"/>
      <c r="B499" s="116"/>
      <c r="C499" s="116"/>
      <c r="D499" s="116"/>
      <c r="E499" s="116"/>
      <c r="F499" s="116"/>
      <c r="G499" s="116"/>
      <c r="H499" s="116"/>
      <c r="I499" s="116"/>
      <c r="J499" s="116"/>
      <c r="K499" s="116"/>
      <c r="L499" s="116"/>
      <c r="M499" s="116"/>
      <c r="N499" s="116"/>
    </row>
    <row r="500" spans="1:14" s="107" customFormat="1">
      <c r="A500" s="115"/>
      <c r="B500" s="116"/>
      <c r="C500" s="116"/>
      <c r="D500" s="116"/>
      <c r="E500" s="116"/>
      <c r="F500" s="116"/>
      <c r="G500" s="116"/>
      <c r="H500" s="116"/>
      <c r="I500" s="116"/>
      <c r="J500" s="116"/>
      <c r="K500" s="116"/>
      <c r="L500" s="116"/>
      <c r="M500" s="116"/>
      <c r="N500" s="116"/>
    </row>
    <row r="501" spans="1:14" s="107" customFormat="1">
      <c r="A501" s="115"/>
      <c r="B501" s="116"/>
      <c r="C501" s="116"/>
      <c r="D501" s="116"/>
      <c r="E501" s="116"/>
      <c r="F501" s="116"/>
      <c r="G501" s="116"/>
      <c r="H501" s="116"/>
      <c r="I501" s="116"/>
      <c r="J501" s="116"/>
      <c r="K501" s="116"/>
      <c r="L501" s="116"/>
      <c r="M501" s="116"/>
      <c r="N501" s="116"/>
    </row>
    <row r="502" spans="1:14" s="107" customFormat="1">
      <c r="A502" s="115"/>
      <c r="B502" s="116"/>
      <c r="C502" s="116"/>
      <c r="D502" s="116"/>
      <c r="E502" s="116"/>
      <c r="F502" s="116"/>
      <c r="G502" s="116"/>
      <c r="H502" s="116"/>
      <c r="I502" s="116"/>
      <c r="J502" s="116"/>
      <c r="K502" s="116"/>
      <c r="L502" s="116"/>
      <c r="M502" s="116"/>
      <c r="N502" s="116"/>
    </row>
    <row r="503" spans="1:14" s="107" customFormat="1">
      <c r="A503" s="115"/>
      <c r="B503" s="116"/>
      <c r="C503" s="116"/>
      <c r="D503" s="116"/>
      <c r="E503" s="116"/>
      <c r="F503" s="116"/>
      <c r="G503" s="116"/>
      <c r="H503" s="116"/>
      <c r="I503" s="116"/>
      <c r="J503" s="116"/>
      <c r="K503" s="116"/>
      <c r="L503" s="116"/>
      <c r="M503" s="116"/>
      <c r="N503" s="116"/>
    </row>
    <row r="504" spans="1:14" s="107" customFormat="1">
      <c r="A504" s="115"/>
      <c r="B504" s="116"/>
      <c r="C504" s="116"/>
      <c r="D504" s="116"/>
      <c r="E504" s="116"/>
      <c r="F504" s="116"/>
      <c r="G504" s="116"/>
      <c r="H504" s="116"/>
      <c r="I504" s="116"/>
      <c r="J504" s="116"/>
      <c r="K504" s="116"/>
      <c r="L504" s="116"/>
      <c r="M504" s="116"/>
      <c r="N504" s="116"/>
    </row>
    <row r="505" spans="1:14" s="107" customFormat="1">
      <c r="A505" s="115"/>
      <c r="B505" s="116"/>
      <c r="C505" s="116"/>
      <c r="D505" s="116"/>
      <c r="E505" s="116"/>
      <c r="F505" s="116"/>
      <c r="G505" s="116"/>
      <c r="H505" s="116"/>
      <c r="I505" s="116"/>
      <c r="J505" s="116"/>
      <c r="K505" s="116"/>
      <c r="L505" s="116"/>
      <c r="M505" s="116"/>
      <c r="N505" s="116"/>
    </row>
    <row r="506" spans="1:14" s="107" customFormat="1">
      <c r="A506" s="115"/>
      <c r="B506" s="116"/>
      <c r="C506" s="116"/>
      <c r="D506" s="116"/>
      <c r="E506" s="116"/>
      <c r="F506" s="116"/>
      <c r="G506" s="116"/>
      <c r="H506" s="116"/>
      <c r="I506" s="116"/>
      <c r="J506" s="116"/>
      <c r="K506" s="116"/>
      <c r="L506" s="116"/>
      <c r="M506" s="116"/>
      <c r="N506" s="116"/>
    </row>
    <row r="507" spans="1:14" s="107" customFormat="1">
      <c r="A507" s="115"/>
      <c r="B507" s="116"/>
      <c r="C507" s="116"/>
      <c r="D507" s="116"/>
      <c r="E507" s="116"/>
      <c r="F507" s="116"/>
      <c r="G507" s="116"/>
      <c r="H507" s="116"/>
      <c r="I507" s="116"/>
      <c r="J507" s="116"/>
      <c r="K507" s="116"/>
      <c r="L507" s="116"/>
      <c r="M507" s="116"/>
      <c r="N507" s="116"/>
    </row>
    <row r="508" spans="1:14" s="107" customFormat="1">
      <c r="A508" s="115"/>
      <c r="B508" s="116"/>
      <c r="C508" s="116"/>
      <c r="D508" s="116"/>
      <c r="E508" s="116"/>
      <c r="F508" s="116"/>
      <c r="G508" s="116"/>
      <c r="H508" s="116"/>
      <c r="I508" s="116"/>
      <c r="J508" s="116"/>
      <c r="K508" s="116"/>
      <c r="L508" s="116"/>
      <c r="M508" s="116"/>
      <c r="N508" s="116"/>
    </row>
    <row r="509" spans="1:14" s="107" customFormat="1">
      <c r="A509" s="115"/>
      <c r="B509" s="116"/>
      <c r="C509" s="116"/>
      <c r="D509" s="116"/>
      <c r="E509" s="116"/>
      <c r="F509" s="116"/>
      <c r="G509" s="116"/>
      <c r="H509" s="116"/>
      <c r="I509" s="116"/>
      <c r="J509" s="116"/>
      <c r="K509" s="116"/>
      <c r="L509" s="116"/>
      <c r="M509" s="116"/>
      <c r="N509" s="116"/>
    </row>
    <row r="510" spans="1:14" s="107" customFormat="1">
      <c r="A510" s="115"/>
      <c r="B510" s="116"/>
      <c r="C510" s="116"/>
      <c r="D510" s="116"/>
      <c r="E510" s="116"/>
      <c r="F510" s="116"/>
      <c r="G510" s="116"/>
      <c r="H510" s="116"/>
      <c r="I510" s="116"/>
      <c r="J510" s="116"/>
      <c r="K510" s="116"/>
      <c r="L510" s="116"/>
      <c r="M510" s="116"/>
      <c r="N510" s="116"/>
    </row>
    <row r="511" spans="1:14" s="107" customFormat="1">
      <c r="A511" s="115"/>
      <c r="B511" s="116"/>
      <c r="C511" s="116"/>
      <c r="D511" s="116"/>
      <c r="E511" s="116"/>
      <c r="F511" s="116"/>
      <c r="G511" s="116"/>
      <c r="H511" s="116"/>
      <c r="I511" s="116"/>
      <c r="J511" s="116"/>
      <c r="K511" s="116"/>
      <c r="L511" s="116"/>
      <c r="M511" s="116"/>
      <c r="N511" s="116"/>
    </row>
    <row r="512" spans="1:14" s="107" customFormat="1">
      <c r="A512" s="115"/>
      <c r="B512" s="116"/>
      <c r="C512" s="116"/>
      <c r="D512" s="116"/>
      <c r="E512" s="116"/>
      <c r="F512" s="116"/>
      <c r="G512" s="116"/>
      <c r="H512" s="116"/>
      <c r="I512" s="116"/>
      <c r="J512" s="116"/>
      <c r="K512" s="116"/>
      <c r="L512" s="116"/>
      <c r="M512" s="116"/>
      <c r="N512" s="116"/>
    </row>
    <row r="513" spans="1:14" s="107" customFormat="1">
      <c r="A513" s="115"/>
      <c r="B513" s="116"/>
      <c r="C513" s="116"/>
      <c r="D513" s="116"/>
      <c r="E513" s="116"/>
      <c r="F513" s="116"/>
      <c r="G513" s="116"/>
      <c r="H513" s="116"/>
      <c r="I513" s="116"/>
      <c r="J513" s="116"/>
      <c r="K513" s="116"/>
      <c r="L513" s="116"/>
      <c r="M513" s="116"/>
      <c r="N513" s="116"/>
    </row>
    <row r="514" spans="1:14" s="107" customFormat="1">
      <c r="A514" s="115"/>
      <c r="B514" s="116"/>
      <c r="C514" s="116"/>
      <c r="D514" s="116"/>
      <c r="E514" s="116"/>
      <c r="F514" s="116"/>
      <c r="G514" s="116"/>
      <c r="H514" s="116"/>
      <c r="I514" s="116"/>
      <c r="J514" s="116"/>
      <c r="K514" s="116"/>
      <c r="L514" s="116"/>
      <c r="M514" s="116"/>
      <c r="N514" s="116"/>
    </row>
    <row r="515" spans="1:14" s="107" customFormat="1">
      <c r="A515" s="115"/>
      <c r="B515" s="116"/>
      <c r="C515" s="116"/>
      <c r="D515" s="116"/>
      <c r="E515" s="116"/>
      <c r="F515" s="116"/>
      <c r="G515" s="116"/>
      <c r="H515" s="116"/>
      <c r="I515" s="116"/>
      <c r="J515" s="116"/>
      <c r="K515" s="116"/>
      <c r="L515" s="116"/>
      <c r="M515" s="116"/>
      <c r="N515" s="116"/>
    </row>
    <row r="516" spans="1:14" s="107" customFormat="1">
      <c r="A516" s="115"/>
      <c r="B516" s="116"/>
      <c r="C516" s="116"/>
      <c r="D516" s="116"/>
      <c r="E516" s="116"/>
      <c r="F516" s="116"/>
      <c r="G516" s="116"/>
      <c r="H516" s="116"/>
      <c r="I516" s="116"/>
      <c r="J516" s="116"/>
      <c r="K516" s="116"/>
      <c r="L516" s="116"/>
      <c r="M516" s="116"/>
      <c r="N516" s="116"/>
    </row>
    <row r="517" spans="1:14" s="107" customFormat="1">
      <c r="A517" s="115"/>
      <c r="B517" s="116"/>
      <c r="C517" s="116"/>
      <c r="D517" s="116"/>
      <c r="E517" s="116"/>
      <c r="F517" s="116"/>
      <c r="G517" s="116"/>
      <c r="H517" s="116"/>
      <c r="I517" s="116"/>
      <c r="J517" s="116"/>
      <c r="K517" s="116"/>
      <c r="L517" s="116"/>
      <c r="M517" s="116"/>
      <c r="N517" s="116"/>
    </row>
    <row r="518" spans="1:14" s="107" customFormat="1">
      <c r="A518" s="115"/>
      <c r="B518" s="116"/>
      <c r="C518" s="116"/>
      <c r="D518" s="116"/>
      <c r="E518" s="116"/>
      <c r="F518" s="116"/>
      <c r="G518" s="116"/>
      <c r="H518" s="116"/>
      <c r="I518" s="116"/>
      <c r="J518" s="116"/>
      <c r="K518" s="116"/>
      <c r="L518" s="116"/>
      <c r="M518" s="116"/>
      <c r="N518" s="116"/>
    </row>
    <row r="519" spans="1:14" s="107" customFormat="1">
      <c r="A519" s="115"/>
      <c r="B519" s="116"/>
      <c r="C519" s="116"/>
      <c r="D519" s="116"/>
      <c r="E519" s="116"/>
      <c r="F519" s="116"/>
      <c r="G519" s="116"/>
      <c r="H519" s="116"/>
      <c r="I519" s="116"/>
      <c r="J519" s="116"/>
      <c r="K519" s="116"/>
      <c r="L519" s="116"/>
      <c r="M519" s="116"/>
      <c r="N519" s="116"/>
    </row>
    <row r="520" spans="1:14" s="107" customFormat="1">
      <c r="A520" s="115"/>
      <c r="B520" s="116"/>
      <c r="C520" s="116"/>
      <c r="D520" s="116"/>
      <c r="E520" s="116"/>
      <c r="F520" s="116"/>
      <c r="G520" s="116"/>
      <c r="H520" s="116"/>
      <c r="I520" s="116"/>
      <c r="J520" s="116"/>
      <c r="K520" s="116"/>
      <c r="L520" s="116"/>
      <c r="M520" s="116"/>
      <c r="N520" s="116"/>
    </row>
    <row r="521" spans="1:14" s="107" customFormat="1">
      <c r="A521" s="115"/>
      <c r="B521" s="116"/>
      <c r="C521" s="116"/>
      <c r="D521" s="116"/>
      <c r="E521" s="116"/>
      <c r="F521" s="116"/>
      <c r="G521" s="116"/>
      <c r="H521" s="116"/>
      <c r="I521" s="116"/>
      <c r="J521" s="116"/>
      <c r="K521" s="116"/>
      <c r="L521" s="116"/>
      <c r="M521" s="116"/>
      <c r="N521" s="116"/>
    </row>
    <row r="522" spans="1:14" s="107" customFormat="1">
      <c r="A522" s="115"/>
      <c r="B522" s="116"/>
      <c r="C522" s="116"/>
      <c r="D522" s="116"/>
      <c r="E522" s="116"/>
      <c r="F522" s="116"/>
      <c r="G522" s="116"/>
      <c r="H522" s="116"/>
      <c r="I522" s="116"/>
      <c r="J522" s="116"/>
      <c r="K522" s="116"/>
      <c r="L522" s="116"/>
      <c r="M522" s="116"/>
      <c r="N522" s="116"/>
    </row>
    <row r="523" spans="1:14" s="107" customFormat="1">
      <c r="A523" s="115"/>
      <c r="B523" s="116"/>
      <c r="C523" s="116"/>
      <c r="D523" s="116"/>
      <c r="E523" s="116"/>
      <c r="F523" s="116"/>
      <c r="G523" s="116"/>
      <c r="H523" s="116"/>
      <c r="I523" s="116"/>
      <c r="J523" s="116"/>
      <c r="K523" s="116"/>
      <c r="L523" s="116"/>
      <c r="M523" s="116"/>
      <c r="N523" s="116"/>
    </row>
    <row r="524" spans="1:14" s="107" customFormat="1">
      <c r="A524" s="115"/>
      <c r="B524" s="116"/>
      <c r="C524" s="116"/>
      <c r="D524" s="116"/>
      <c r="E524" s="116"/>
      <c r="F524" s="116"/>
      <c r="G524" s="116"/>
      <c r="H524" s="116"/>
      <c r="I524" s="116"/>
      <c r="J524" s="116"/>
      <c r="K524" s="116"/>
      <c r="L524" s="116"/>
      <c r="M524" s="116"/>
      <c r="N524" s="116"/>
    </row>
    <row r="525" spans="1:14" s="107" customFormat="1">
      <c r="A525" s="115"/>
      <c r="B525" s="116"/>
      <c r="C525" s="116"/>
      <c r="D525" s="116"/>
      <c r="E525" s="116"/>
      <c r="F525" s="116"/>
      <c r="G525" s="116"/>
      <c r="H525" s="116"/>
      <c r="I525" s="116"/>
      <c r="J525" s="116"/>
      <c r="K525" s="116"/>
      <c r="L525" s="116"/>
      <c r="M525" s="116"/>
      <c r="N525" s="116"/>
    </row>
    <row r="526" spans="1:14" s="107" customFormat="1">
      <c r="A526" s="115"/>
      <c r="B526" s="116"/>
      <c r="C526" s="116"/>
      <c r="D526" s="116"/>
      <c r="E526" s="116"/>
      <c r="F526" s="116"/>
      <c r="G526" s="116"/>
      <c r="H526" s="116"/>
      <c r="I526" s="116"/>
      <c r="J526" s="116"/>
      <c r="K526" s="116"/>
      <c r="L526" s="116"/>
      <c r="M526" s="116"/>
      <c r="N526" s="116"/>
    </row>
    <row r="527" spans="1:14" s="107" customFormat="1">
      <c r="A527" s="115"/>
      <c r="B527" s="116"/>
      <c r="C527" s="116"/>
      <c r="D527" s="116"/>
      <c r="E527" s="116"/>
      <c r="F527" s="116"/>
      <c r="G527" s="116"/>
      <c r="H527" s="116"/>
      <c r="I527" s="116"/>
      <c r="J527" s="116"/>
      <c r="K527" s="116"/>
      <c r="L527" s="116"/>
      <c r="M527" s="116"/>
      <c r="N527" s="116"/>
    </row>
    <row r="528" spans="1:14" s="107" customFormat="1">
      <c r="A528" s="115"/>
      <c r="B528" s="116"/>
      <c r="C528" s="116"/>
      <c r="D528" s="116"/>
      <c r="E528" s="116"/>
      <c r="F528" s="116"/>
      <c r="G528" s="116"/>
      <c r="H528" s="116"/>
      <c r="I528" s="116"/>
      <c r="J528" s="116"/>
      <c r="K528" s="116"/>
      <c r="L528" s="116"/>
      <c r="M528" s="116"/>
      <c r="N528" s="116"/>
    </row>
    <row r="529" spans="1:14" s="107" customFormat="1">
      <c r="A529" s="115"/>
      <c r="B529" s="116"/>
      <c r="C529" s="116"/>
      <c r="D529" s="116"/>
      <c r="E529" s="116"/>
      <c r="F529" s="116"/>
      <c r="G529" s="116"/>
      <c r="H529" s="116"/>
      <c r="I529" s="116"/>
      <c r="J529" s="116"/>
      <c r="K529" s="116"/>
      <c r="L529" s="116"/>
      <c r="M529" s="116"/>
      <c r="N529" s="116"/>
    </row>
    <row r="530" spans="1:14" s="107" customFormat="1">
      <c r="A530" s="115"/>
      <c r="B530" s="116"/>
      <c r="C530" s="116"/>
      <c r="D530" s="116"/>
      <c r="E530" s="116"/>
      <c r="F530" s="116"/>
      <c r="G530" s="116"/>
      <c r="H530" s="116"/>
      <c r="I530" s="116"/>
      <c r="J530" s="116"/>
      <c r="K530" s="116"/>
      <c r="L530" s="116"/>
      <c r="M530" s="116"/>
      <c r="N530" s="116"/>
    </row>
    <row r="531" spans="1:14" s="107" customFormat="1">
      <c r="A531" s="115"/>
      <c r="B531" s="116"/>
      <c r="C531" s="116"/>
      <c r="D531" s="116"/>
      <c r="E531" s="116"/>
      <c r="F531" s="116"/>
      <c r="G531" s="116"/>
      <c r="H531" s="116"/>
      <c r="I531" s="116"/>
      <c r="J531" s="116"/>
      <c r="K531" s="116"/>
      <c r="L531" s="116"/>
      <c r="M531" s="116"/>
      <c r="N531" s="116"/>
    </row>
    <row r="532" spans="1:14" s="107" customFormat="1">
      <c r="A532" s="115"/>
      <c r="B532" s="116"/>
      <c r="C532" s="116"/>
      <c r="D532" s="116"/>
      <c r="E532" s="116"/>
      <c r="F532" s="116"/>
      <c r="G532" s="116"/>
      <c r="H532" s="116"/>
      <c r="I532" s="116"/>
      <c r="J532" s="116"/>
      <c r="K532" s="116"/>
      <c r="L532" s="116"/>
      <c r="M532" s="116"/>
      <c r="N532" s="116"/>
    </row>
    <row r="533" spans="1:14" s="107" customFormat="1">
      <c r="A533" s="115"/>
      <c r="B533" s="116"/>
      <c r="C533" s="116"/>
      <c r="D533" s="116"/>
      <c r="E533" s="116"/>
      <c r="F533" s="116"/>
      <c r="G533" s="116"/>
      <c r="H533" s="116"/>
      <c r="I533" s="116"/>
      <c r="J533" s="116"/>
      <c r="K533" s="116"/>
      <c r="L533" s="116"/>
      <c r="M533" s="116"/>
      <c r="N533" s="116"/>
    </row>
    <row r="534" spans="1:14" s="107" customFormat="1">
      <c r="A534" s="115"/>
      <c r="B534" s="116"/>
      <c r="C534" s="116"/>
      <c r="D534" s="116"/>
      <c r="E534" s="116"/>
      <c r="F534" s="116"/>
      <c r="G534" s="116"/>
      <c r="H534" s="116"/>
      <c r="I534" s="116"/>
      <c r="J534" s="116"/>
      <c r="K534" s="116"/>
      <c r="L534" s="116"/>
      <c r="M534" s="116"/>
      <c r="N534" s="116"/>
    </row>
    <row r="535" spans="1:14" s="107" customFormat="1">
      <c r="A535" s="115"/>
      <c r="B535" s="116"/>
      <c r="C535" s="116"/>
      <c r="D535" s="116"/>
      <c r="E535" s="116"/>
      <c r="F535" s="116"/>
      <c r="G535" s="116"/>
      <c r="H535" s="116"/>
      <c r="I535" s="116"/>
      <c r="J535" s="116"/>
      <c r="K535" s="116"/>
      <c r="L535" s="116"/>
      <c r="M535" s="116"/>
      <c r="N535" s="116"/>
    </row>
    <row r="536" spans="1:14" s="107" customFormat="1">
      <c r="A536" s="115"/>
      <c r="B536" s="116"/>
      <c r="C536" s="116"/>
      <c r="D536" s="116"/>
      <c r="E536" s="116"/>
      <c r="F536" s="116"/>
      <c r="G536" s="116"/>
      <c r="H536" s="116"/>
      <c r="I536" s="116"/>
      <c r="J536" s="116"/>
      <c r="K536" s="116"/>
      <c r="L536" s="116"/>
      <c r="M536" s="116"/>
      <c r="N536" s="116"/>
    </row>
    <row r="537" spans="1:14" s="107" customFormat="1">
      <c r="A537" s="115"/>
      <c r="B537" s="116"/>
      <c r="C537" s="116"/>
      <c r="D537" s="116"/>
      <c r="E537" s="116"/>
      <c r="F537" s="116"/>
      <c r="G537" s="116"/>
      <c r="H537" s="116"/>
      <c r="I537" s="116"/>
      <c r="J537" s="116"/>
      <c r="K537" s="116"/>
      <c r="L537" s="116"/>
      <c r="M537" s="116"/>
      <c r="N537" s="116"/>
    </row>
    <row r="538" spans="1:14" s="107" customFormat="1">
      <c r="A538" s="115"/>
      <c r="B538" s="116"/>
      <c r="C538" s="116"/>
      <c r="D538" s="116"/>
      <c r="E538" s="116"/>
      <c r="F538" s="116"/>
      <c r="G538" s="116"/>
      <c r="H538" s="116"/>
      <c r="I538" s="116"/>
      <c r="J538" s="116"/>
      <c r="K538" s="116"/>
      <c r="L538" s="116"/>
      <c r="M538" s="116"/>
      <c r="N538" s="116"/>
    </row>
    <row r="539" spans="1:14" s="107" customFormat="1">
      <c r="A539" s="115"/>
      <c r="B539" s="116"/>
      <c r="C539" s="116"/>
      <c r="D539" s="116"/>
      <c r="E539" s="116"/>
      <c r="F539" s="116"/>
      <c r="G539" s="116"/>
      <c r="H539" s="116"/>
      <c r="I539" s="116"/>
      <c r="J539" s="116"/>
      <c r="K539" s="116"/>
      <c r="L539" s="116"/>
      <c r="M539" s="116"/>
      <c r="N539" s="116"/>
    </row>
    <row r="540" spans="1:14" s="107" customFormat="1">
      <c r="A540" s="115"/>
      <c r="B540" s="116"/>
      <c r="C540" s="116"/>
      <c r="D540" s="116"/>
      <c r="E540" s="116"/>
      <c r="F540" s="116"/>
      <c r="G540" s="116"/>
      <c r="H540" s="116"/>
      <c r="I540" s="116"/>
      <c r="J540" s="116"/>
      <c r="K540" s="116"/>
      <c r="L540" s="116"/>
      <c r="M540" s="116"/>
      <c r="N540" s="116"/>
    </row>
    <row r="541" spans="1:14" s="107" customFormat="1">
      <c r="A541" s="115"/>
      <c r="B541" s="116"/>
      <c r="C541" s="116"/>
      <c r="D541" s="116"/>
      <c r="E541" s="116"/>
      <c r="F541" s="116"/>
      <c r="G541" s="116"/>
      <c r="H541" s="116"/>
      <c r="I541" s="116"/>
      <c r="J541" s="116"/>
      <c r="K541" s="116"/>
      <c r="L541" s="116"/>
      <c r="M541" s="116"/>
      <c r="N541" s="116"/>
    </row>
    <row r="542" spans="1:14" s="107" customFormat="1">
      <c r="A542" s="115"/>
      <c r="B542" s="116"/>
      <c r="C542" s="116"/>
      <c r="D542" s="116"/>
      <c r="E542" s="116"/>
      <c r="F542" s="116"/>
      <c r="G542" s="116"/>
      <c r="H542" s="116"/>
      <c r="I542" s="116"/>
      <c r="J542" s="116"/>
      <c r="K542" s="116"/>
      <c r="L542" s="116"/>
      <c r="M542" s="116"/>
      <c r="N542" s="116"/>
    </row>
    <row r="543" spans="1:14" s="107" customFormat="1">
      <c r="A543" s="115"/>
      <c r="B543" s="116"/>
      <c r="C543" s="116"/>
      <c r="D543" s="116"/>
      <c r="E543" s="116"/>
      <c r="F543" s="116"/>
      <c r="G543" s="116"/>
      <c r="H543" s="116"/>
      <c r="I543" s="116"/>
      <c r="J543" s="116"/>
      <c r="K543" s="116"/>
      <c r="L543" s="116"/>
      <c r="M543" s="116"/>
      <c r="N543" s="116"/>
    </row>
    <row r="544" spans="1:14" s="107" customFormat="1">
      <c r="A544" s="115"/>
      <c r="B544" s="116"/>
      <c r="C544" s="116"/>
      <c r="D544" s="116"/>
      <c r="E544" s="116"/>
      <c r="F544" s="116"/>
      <c r="G544" s="116"/>
      <c r="H544" s="116"/>
      <c r="I544" s="116"/>
      <c r="J544" s="116"/>
      <c r="K544" s="116"/>
      <c r="L544" s="116"/>
      <c r="M544" s="116"/>
      <c r="N544" s="116"/>
    </row>
    <row r="545" spans="1:14" s="107" customFormat="1">
      <c r="A545" s="115"/>
      <c r="B545" s="116"/>
      <c r="C545" s="116"/>
      <c r="D545" s="116"/>
      <c r="E545" s="116"/>
      <c r="F545" s="116"/>
      <c r="G545" s="116"/>
      <c r="H545" s="116"/>
      <c r="I545" s="116"/>
      <c r="J545" s="116"/>
      <c r="K545" s="116"/>
      <c r="L545" s="116"/>
      <c r="M545" s="116"/>
      <c r="N545" s="116"/>
    </row>
    <row r="546" spans="1:14" s="107" customFormat="1">
      <c r="A546" s="115"/>
      <c r="B546" s="116"/>
      <c r="C546" s="116"/>
      <c r="D546" s="116"/>
      <c r="E546" s="116"/>
      <c r="F546" s="116"/>
      <c r="G546" s="116"/>
      <c r="H546" s="116"/>
      <c r="I546" s="116"/>
      <c r="J546" s="116"/>
      <c r="K546" s="116"/>
      <c r="L546" s="116"/>
      <c r="M546" s="116"/>
      <c r="N546" s="116"/>
    </row>
    <row r="547" spans="1:14" s="107" customFormat="1">
      <c r="A547" s="115"/>
      <c r="B547" s="116"/>
      <c r="C547" s="116"/>
      <c r="D547" s="116"/>
      <c r="E547" s="116"/>
      <c r="F547" s="116"/>
      <c r="G547" s="116"/>
      <c r="H547" s="116"/>
      <c r="I547" s="116"/>
      <c r="J547" s="116"/>
      <c r="K547" s="116"/>
      <c r="L547" s="116"/>
      <c r="M547" s="116"/>
      <c r="N547" s="116"/>
    </row>
    <row r="548" spans="1:14" s="107" customFormat="1">
      <c r="A548" s="115"/>
      <c r="B548" s="116"/>
      <c r="C548" s="116"/>
      <c r="D548" s="116"/>
      <c r="E548" s="116"/>
      <c r="F548" s="116"/>
      <c r="G548" s="116"/>
      <c r="H548" s="116"/>
      <c r="I548" s="116"/>
      <c r="J548" s="116"/>
      <c r="K548" s="116"/>
      <c r="L548" s="116"/>
      <c r="M548" s="116"/>
      <c r="N548" s="116"/>
    </row>
    <row r="549" spans="1:14" s="107" customFormat="1">
      <c r="A549" s="115"/>
      <c r="B549" s="116"/>
      <c r="C549" s="116"/>
      <c r="D549" s="116"/>
      <c r="E549" s="116"/>
      <c r="F549" s="116"/>
      <c r="G549" s="116"/>
      <c r="H549" s="116"/>
      <c r="I549" s="116"/>
      <c r="J549" s="116"/>
      <c r="K549" s="116"/>
      <c r="L549" s="116"/>
      <c r="M549" s="116"/>
      <c r="N549" s="116"/>
    </row>
    <row r="550" spans="1:14" s="107" customFormat="1">
      <c r="A550" s="115"/>
      <c r="B550" s="116"/>
      <c r="C550" s="116"/>
      <c r="D550" s="116"/>
      <c r="E550" s="116"/>
      <c r="F550" s="116"/>
      <c r="G550" s="116"/>
      <c r="H550" s="116"/>
      <c r="I550" s="116"/>
      <c r="J550" s="116"/>
      <c r="K550" s="116"/>
      <c r="L550" s="116"/>
      <c r="M550" s="116"/>
      <c r="N550" s="116"/>
    </row>
    <row r="551" spans="1:14" s="107" customFormat="1">
      <c r="A551" s="115"/>
      <c r="B551" s="116"/>
      <c r="C551" s="116"/>
      <c r="D551" s="116"/>
      <c r="E551" s="116"/>
      <c r="F551" s="116"/>
      <c r="G551" s="116"/>
      <c r="H551" s="116"/>
      <c r="I551" s="116"/>
      <c r="J551" s="116"/>
      <c r="K551" s="116"/>
      <c r="L551" s="116"/>
      <c r="M551" s="116"/>
      <c r="N551" s="116"/>
    </row>
    <row r="552" spans="1:14" s="107" customFormat="1">
      <c r="A552" s="115"/>
      <c r="B552" s="116"/>
      <c r="C552" s="116"/>
      <c r="D552" s="116"/>
      <c r="E552" s="116"/>
      <c r="F552" s="116"/>
      <c r="G552" s="116"/>
      <c r="H552" s="116"/>
      <c r="I552" s="116"/>
      <c r="J552" s="116"/>
      <c r="K552" s="116"/>
      <c r="L552" s="116"/>
      <c r="M552" s="116"/>
      <c r="N552" s="116"/>
    </row>
    <row r="553" spans="1:14" s="107" customFormat="1">
      <c r="A553" s="115"/>
      <c r="B553" s="116"/>
      <c r="C553" s="116"/>
      <c r="D553" s="116"/>
      <c r="E553" s="116"/>
      <c r="F553" s="116"/>
      <c r="G553" s="116"/>
      <c r="H553" s="116"/>
      <c r="I553" s="116"/>
      <c r="J553" s="116"/>
      <c r="K553" s="116"/>
      <c r="L553" s="116"/>
      <c r="M553" s="116"/>
      <c r="N553" s="116"/>
    </row>
    <row r="554" spans="1:14" s="107" customFormat="1">
      <c r="A554" s="115"/>
      <c r="B554" s="116"/>
      <c r="C554" s="116"/>
      <c r="D554" s="116"/>
      <c r="E554" s="116"/>
      <c r="F554" s="116"/>
      <c r="G554" s="116"/>
      <c r="H554" s="116"/>
      <c r="I554" s="116"/>
      <c r="J554" s="116"/>
      <c r="K554" s="116"/>
      <c r="L554" s="116"/>
      <c r="M554" s="116"/>
      <c r="N554" s="116"/>
    </row>
    <row r="555" spans="1:14" s="107" customFormat="1">
      <c r="A555" s="115"/>
      <c r="B555" s="116"/>
      <c r="C555" s="116"/>
      <c r="D555" s="116"/>
      <c r="E555" s="116"/>
      <c r="F555" s="116"/>
      <c r="G555" s="116"/>
      <c r="H555" s="116"/>
      <c r="I555" s="116"/>
      <c r="J555" s="116"/>
      <c r="K555" s="116"/>
      <c r="L555" s="116"/>
      <c r="M555" s="116"/>
      <c r="N555" s="116"/>
    </row>
    <row r="556" spans="1:14" s="107" customFormat="1">
      <c r="A556" s="115"/>
      <c r="B556" s="116"/>
      <c r="C556" s="116"/>
      <c r="D556" s="116"/>
      <c r="E556" s="116"/>
      <c r="F556" s="116"/>
      <c r="G556" s="116"/>
      <c r="H556" s="116"/>
      <c r="I556" s="116"/>
      <c r="J556" s="116"/>
      <c r="K556" s="116"/>
      <c r="L556" s="116"/>
      <c r="M556" s="116"/>
      <c r="N556" s="116"/>
    </row>
    <row r="557" spans="1:14" s="107" customFormat="1">
      <c r="A557" s="115"/>
      <c r="B557" s="116"/>
      <c r="C557" s="116"/>
      <c r="D557" s="116"/>
      <c r="E557" s="116"/>
      <c r="F557" s="116"/>
      <c r="G557" s="116"/>
      <c r="H557" s="116"/>
      <c r="I557" s="116"/>
      <c r="J557" s="116"/>
      <c r="K557" s="116"/>
      <c r="L557" s="116"/>
      <c r="M557" s="116"/>
      <c r="N557" s="116"/>
    </row>
    <row r="558" spans="1:14" s="107" customFormat="1">
      <c r="A558" s="115"/>
      <c r="B558" s="116"/>
      <c r="C558" s="116"/>
      <c r="D558" s="116"/>
      <c r="E558" s="116"/>
      <c r="F558" s="116"/>
      <c r="G558" s="116"/>
      <c r="H558" s="116"/>
      <c r="I558" s="116"/>
      <c r="J558" s="116"/>
      <c r="K558" s="116"/>
      <c r="L558" s="116"/>
      <c r="M558" s="116"/>
      <c r="N558" s="116"/>
    </row>
    <row r="559" spans="1:14" s="107" customFormat="1">
      <c r="A559" s="115"/>
      <c r="B559" s="116"/>
      <c r="C559" s="116"/>
      <c r="D559" s="116"/>
      <c r="E559" s="116"/>
      <c r="F559" s="116"/>
      <c r="G559" s="116"/>
      <c r="H559" s="116"/>
      <c r="I559" s="116"/>
      <c r="J559" s="116"/>
      <c r="K559" s="116"/>
      <c r="L559" s="116"/>
      <c r="M559" s="116"/>
      <c r="N559" s="116"/>
    </row>
    <row r="560" spans="1:14" s="107" customFormat="1">
      <c r="A560" s="115"/>
      <c r="B560" s="116"/>
      <c r="C560" s="116"/>
      <c r="D560" s="116"/>
      <c r="E560" s="116"/>
      <c r="F560" s="116"/>
      <c r="G560" s="116"/>
      <c r="H560" s="116"/>
      <c r="I560" s="116"/>
      <c r="J560" s="116"/>
      <c r="K560" s="116"/>
      <c r="L560" s="116"/>
      <c r="M560" s="116"/>
      <c r="N560" s="116"/>
    </row>
    <row r="561" spans="1:14" s="107" customFormat="1">
      <c r="A561" s="115"/>
      <c r="B561" s="116"/>
      <c r="C561" s="116"/>
      <c r="D561" s="116"/>
      <c r="E561" s="116"/>
      <c r="F561" s="116"/>
      <c r="G561" s="116"/>
      <c r="H561" s="116"/>
      <c r="I561" s="116"/>
      <c r="J561" s="116"/>
      <c r="K561" s="116"/>
      <c r="L561" s="116"/>
      <c r="M561" s="116"/>
      <c r="N561" s="116"/>
    </row>
    <row r="562" spans="1:14" s="107" customFormat="1">
      <c r="A562" s="115"/>
      <c r="B562" s="116"/>
      <c r="C562" s="116"/>
      <c r="D562" s="116"/>
      <c r="E562" s="116"/>
      <c r="F562" s="116"/>
      <c r="G562" s="116"/>
      <c r="H562" s="116"/>
      <c r="I562" s="116"/>
      <c r="J562" s="116"/>
      <c r="K562" s="116"/>
      <c r="L562" s="116"/>
      <c r="M562" s="116"/>
      <c r="N562" s="116"/>
    </row>
    <row r="563" spans="1:14" s="107" customFormat="1">
      <c r="A563" s="115"/>
      <c r="B563" s="116"/>
      <c r="C563" s="116"/>
      <c r="D563" s="116"/>
      <c r="E563" s="116"/>
      <c r="F563" s="116"/>
      <c r="G563" s="116"/>
      <c r="H563" s="116"/>
      <c r="I563" s="116"/>
      <c r="J563" s="116"/>
      <c r="K563" s="116"/>
      <c r="L563" s="116"/>
      <c r="M563" s="116"/>
      <c r="N563" s="116"/>
    </row>
    <row r="564" spans="1:14" s="107" customFormat="1">
      <c r="A564" s="115"/>
      <c r="B564" s="116"/>
      <c r="C564" s="116"/>
      <c r="D564" s="116"/>
      <c r="E564" s="116"/>
      <c r="F564" s="116"/>
      <c r="G564" s="116"/>
      <c r="H564" s="116"/>
      <c r="I564" s="116"/>
      <c r="J564" s="116"/>
      <c r="K564" s="116"/>
      <c r="L564" s="116"/>
      <c r="M564" s="116"/>
      <c r="N564" s="116"/>
    </row>
    <row r="565" spans="1:14" s="107" customFormat="1">
      <c r="A565" s="115"/>
      <c r="B565" s="116"/>
      <c r="C565" s="116"/>
      <c r="D565" s="116"/>
      <c r="E565" s="116"/>
      <c r="F565" s="116"/>
      <c r="G565" s="116"/>
      <c r="H565" s="116"/>
      <c r="I565" s="116"/>
      <c r="J565" s="116"/>
      <c r="K565" s="116"/>
      <c r="L565" s="116"/>
      <c r="M565" s="116"/>
      <c r="N565" s="116"/>
    </row>
    <row r="566" spans="1:14" s="107" customFormat="1">
      <c r="A566" s="115"/>
      <c r="B566" s="116"/>
      <c r="C566" s="116"/>
      <c r="D566" s="116"/>
      <c r="E566" s="116"/>
      <c r="F566" s="116"/>
      <c r="G566" s="116"/>
      <c r="H566" s="116"/>
      <c r="I566" s="116"/>
      <c r="J566" s="116"/>
      <c r="K566" s="116"/>
      <c r="L566" s="116"/>
      <c r="M566" s="116"/>
      <c r="N566" s="116"/>
    </row>
    <row r="567" spans="1:14" s="107" customFormat="1">
      <c r="A567" s="115"/>
      <c r="B567" s="116"/>
      <c r="C567" s="116"/>
      <c r="D567" s="116"/>
      <c r="E567" s="116"/>
      <c r="F567" s="116"/>
      <c r="G567" s="116"/>
      <c r="H567" s="116"/>
      <c r="I567" s="116"/>
      <c r="J567" s="116"/>
      <c r="K567" s="116"/>
      <c r="L567" s="116"/>
      <c r="M567" s="116"/>
      <c r="N567" s="116"/>
    </row>
    <row r="568" spans="1:14" s="107" customFormat="1">
      <c r="A568" s="115"/>
      <c r="B568" s="116"/>
      <c r="C568" s="116"/>
      <c r="D568" s="116"/>
      <c r="E568" s="116"/>
      <c r="F568" s="116"/>
      <c r="G568" s="116"/>
      <c r="H568" s="116"/>
      <c r="I568" s="116"/>
      <c r="J568" s="116"/>
      <c r="K568" s="116"/>
      <c r="L568" s="116"/>
      <c r="M568" s="116"/>
      <c r="N568" s="116"/>
    </row>
    <row r="569" spans="1:14" s="107" customFormat="1">
      <c r="A569" s="115"/>
      <c r="B569" s="116"/>
      <c r="C569" s="116"/>
      <c r="D569" s="116"/>
      <c r="E569" s="116"/>
      <c r="F569" s="116"/>
      <c r="G569" s="116"/>
      <c r="H569" s="116"/>
      <c r="I569" s="116"/>
      <c r="J569" s="116"/>
      <c r="K569" s="116"/>
      <c r="L569" s="116"/>
      <c r="M569" s="116"/>
      <c r="N569" s="116"/>
    </row>
    <row r="570" spans="1:14" s="107" customFormat="1">
      <c r="A570" s="115"/>
      <c r="B570" s="116"/>
      <c r="C570" s="116"/>
      <c r="D570" s="116"/>
      <c r="E570" s="116"/>
      <c r="F570" s="116"/>
      <c r="G570" s="116"/>
      <c r="H570" s="116"/>
      <c r="I570" s="116"/>
      <c r="J570" s="116"/>
      <c r="K570" s="116"/>
      <c r="L570" s="116"/>
      <c r="M570" s="116"/>
      <c r="N570" s="116"/>
    </row>
    <row r="571" spans="1:14" s="107" customFormat="1">
      <c r="A571" s="115"/>
      <c r="B571" s="116"/>
      <c r="C571" s="116"/>
      <c r="D571" s="116"/>
      <c r="E571" s="116"/>
      <c r="F571" s="116"/>
      <c r="G571" s="116"/>
      <c r="H571" s="116"/>
      <c r="I571" s="116"/>
      <c r="J571" s="116"/>
      <c r="K571" s="116"/>
      <c r="L571" s="116"/>
      <c r="M571" s="116"/>
      <c r="N571" s="116"/>
    </row>
    <row r="572" spans="1:14" s="107" customFormat="1">
      <c r="A572" s="115"/>
      <c r="B572" s="116"/>
      <c r="C572" s="116"/>
      <c r="D572" s="116"/>
      <c r="E572" s="116"/>
      <c r="F572" s="116"/>
      <c r="G572" s="116"/>
      <c r="H572" s="116"/>
      <c r="I572" s="116"/>
      <c r="J572" s="116"/>
      <c r="K572" s="116"/>
      <c r="L572" s="116"/>
      <c r="M572" s="116"/>
      <c r="N572" s="116"/>
    </row>
    <row r="573" spans="1:14" s="107" customFormat="1">
      <c r="A573" s="115"/>
      <c r="B573" s="116"/>
      <c r="C573" s="116"/>
      <c r="D573" s="116"/>
      <c r="E573" s="116"/>
      <c r="F573" s="116"/>
      <c r="G573" s="116"/>
      <c r="H573" s="116"/>
      <c r="I573" s="116"/>
      <c r="J573" s="116"/>
      <c r="K573" s="116"/>
      <c r="L573" s="116"/>
      <c r="M573" s="116"/>
      <c r="N573" s="116"/>
    </row>
    <row r="574" spans="1:14" s="107" customFormat="1">
      <c r="A574" s="115"/>
      <c r="B574" s="116"/>
      <c r="C574" s="116"/>
      <c r="D574" s="116"/>
      <c r="E574" s="116"/>
      <c r="F574" s="116"/>
      <c r="G574" s="116"/>
      <c r="H574" s="116"/>
      <c r="I574" s="116"/>
      <c r="J574" s="116"/>
      <c r="K574" s="116"/>
      <c r="L574" s="116"/>
      <c r="M574" s="116"/>
      <c r="N574" s="116"/>
    </row>
    <row r="575" spans="1:14" s="107" customFormat="1">
      <c r="A575" s="115"/>
      <c r="B575" s="116"/>
      <c r="C575" s="116"/>
      <c r="D575" s="116"/>
      <c r="E575" s="116"/>
      <c r="F575" s="116"/>
      <c r="G575" s="116"/>
      <c r="H575" s="116"/>
      <c r="I575" s="116"/>
      <c r="J575" s="116"/>
      <c r="K575" s="116"/>
      <c r="L575" s="116"/>
      <c r="M575" s="116"/>
      <c r="N575" s="116"/>
    </row>
    <row r="576" spans="1:14" s="107" customFormat="1">
      <c r="A576" s="115"/>
      <c r="B576" s="116"/>
      <c r="C576" s="116"/>
      <c r="D576" s="116"/>
      <c r="E576" s="116"/>
      <c r="F576" s="116"/>
      <c r="G576" s="116"/>
      <c r="H576" s="116"/>
      <c r="I576" s="116"/>
      <c r="J576" s="116"/>
      <c r="K576" s="116"/>
      <c r="L576" s="116"/>
      <c r="M576" s="116"/>
      <c r="N576" s="116"/>
    </row>
    <row r="577" spans="1:14" s="107" customFormat="1">
      <c r="A577" s="115"/>
      <c r="B577" s="116"/>
      <c r="C577" s="116"/>
      <c r="D577" s="116"/>
      <c r="E577" s="116"/>
      <c r="F577" s="116"/>
      <c r="G577" s="116"/>
      <c r="H577" s="116"/>
      <c r="I577" s="116"/>
      <c r="J577" s="116"/>
      <c r="K577" s="116"/>
      <c r="L577" s="116"/>
      <c r="M577" s="116"/>
      <c r="N577" s="116"/>
    </row>
    <row r="578" spans="1:14" s="107" customFormat="1">
      <c r="A578" s="115"/>
      <c r="B578" s="116"/>
      <c r="C578" s="116"/>
      <c r="D578" s="116"/>
      <c r="E578" s="116"/>
      <c r="F578" s="116"/>
      <c r="G578" s="116"/>
      <c r="H578" s="116"/>
      <c r="I578" s="116"/>
      <c r="J578" s="116"/>
      <c r="K578" s="116"/>
      <c r="L578" s="116"/>
      <c r="M578" s="116"/>
      <c r="N578" s="116"/>
    </row>
    <row r="579" spans="1:14" s="107" customFormat="1">
      <c r="A579" s="115"/>
      <c r="B579" s="116"/>
      <c r="C579" s="116"/>
      <c r="D579" s="116"/>
      <c r="E579" s="116"/>
      <c r="F579" s="116"/>
      <c r="G579" s="116"/>
      <c r="H579" s="116"/>
      <c r="I579" s="116"/>
      <c r="J579" s="116"/>
      <c r="K579" s="116"/>
      <c r="L579" s="116"/>
      <c r="M579" s="116"/>
      <c r="N579" s="116"/>
    </row>
    <row r="580" spans="1:14" s="107" customFormat="1">
      <c r="A580" s="115"/>
      <c r="B580" s="116"/>
      <c r="C580" s="116"/>
      <c r="D580" s="116"/>
      <c r="E580" s="116"/>
      <c r="F580" s="116"/>
      <c r="G580" s="116"/>
      <c r="H580" s="116"/>
      <c r="I580" s="116"/>
      <c r="J580" s="116"/>
      <c r="K580" s="116"/>
      <c r="L580" s="116"/>
      <c r="M580" s="116"/>
      <c r="N580" s="116"/>
    </row>
    <row r="581" spans="1:14" s="107" customFormat="1">
      <c r="A581" s="115"/>
      <c r="B581" s="116"/>
      <c r="C581" s="116"/>
      <c r="D581" s="116"/>
      <c r="E581" s="116"/>
      <c r="F581" s="116"/>
      <c r="G581" s="116"/>
      <c r="H581" s="116"/>
      <c r="I581" s="116"/>
      <c r="J581" s="116"/>
      <c r="K581" s="116"/>
      <c r="L581" s="116"/>
      <c r="M581" s="116"/>
      <c r="N581" s="116"/>
    </row>
    <row r="582" spans="1:14" s="107" customFormat="1">
      <c r="A582" s="115"/>
      <c r="B582" s="116"/>
      <c r="C582" s="116"/>
      <c r="D582" s="116"/>
      <c r="E582" s="116"/>
      <c r="F582" s="116"/>
      <c r="G582" s="116"/>
      <c r="H582" s="116"/>
      <c r="I582" s="116"/>
      <c r="J582" s="116"/>
      <c r="K582" s="116"/>
      <c r="L582" s="116"/>
      <c r="M582" s="116"/>
      <c r="N582" s="116"/>
    </row>
    <row r="583" spans="1:14" s="107" customFormat="1">
      <c r="A583" s="115"/>
      <c r="B583" s="116"/>
      <c r="C583" s="116"/>
      <c r="D583" s="116"/>
      <c r="E583" s="116"/>
      <c r="F583" s="116"/>
      <c r="G583" s="116"/>
      <c r="H583" s="116"/>
      <c r="I583" s="116"/>
      <c r="J583" s="116"/>
      <c r="K583" s="116"/>
      <c r="L583" s="116"/>
      <c r="M583" s="116"/>
      <c r="N583" s="116"/>
    </row>
    <row r="584" spans="1:14" s="107" customFormat="1">
      <c r="A584" s="115"/>
      <c r="B584" s="116"/>
      <c r="C584" s="116"/>
      <c r="D584" s="116"/>
      <c r="E584" s="116"/>
      <c r="F584" s="116"/>
      <c r="G584" s="116"/>
      <c r="H584" s="116"/>
      <c r="I584" s="116"/>
      <c r="J584" s="116"/>
      <c r="K584" s="116"/>
      <c r="L584" s="116"/>
      <c r="M584" s="116"/>
      <c r="N584" s="116"/>
    </row>
  </sheetData>
  <autoFilter ref="A7:O21" xr:uid="{DDF45EF0-123A-417F-AEFC-3F5CC2A14A8B}"/>
  <mergeCells count="7">
    <mergeCell ref="A1:N1"/>
    <mergeCell ref="A3:N4"/>
    <mergeCell ref="B32:D35"/>
    <mergeCell ref="B6:D6"/>
    <mergeCell ref="F6:I6"/>
    <mergeCell ref="K6:N6"/>
    <mergeCell ref="A6:A7"/>
  </mergeCells>
  <conditionalFormatting sqref="F8:I9 K8:N9">
    <cfRule type="expression" dxfId="235" priority="60">
      <formula>$D$8="No"</formula>
    </cfRule>
  </conditionalFormatting>
  <conditionalFormatting sqref="F10:I13 K10:N13">
    <cfRule type="expression" dxfId="234" priority="59">
      <formula>$D$10="No"</formula>
    </cfRule>
  </conditionalFormatting>
  <conditionalFormatting sqref="F14:I15 K14:N16">
    <cfRule type="expression" dxfId="233" priority="58">
      <formula>$D$14="No"</formula>
    </cfRule>
  </conditionalFormatting>
  <conditionalFormatting sqref="F21:I23 K21:N23">
    <cfRule type="expression" dxfId="232" priority="57">
      <formula>$D$21="No"</formula>
    </cfRule>
  </conditionalFormatting>
  <conditionalFormatting sqref="F24:I26 K24:N26">
    <cfRule type="expression" dxfId="231" priority="56">
      <formula>$D$24="No"</formula>
    </cfRule>
  </conditionalFormatting>
  <conditionalFormatting sqref="F27:I28 K27:N28">
    <cfRule type="expression" dxfId="230" priority="54">
      <formula>$D$27="No"</formula>
    </cfRule>
  </conditionalFormatting>
  <conditionalFormatting sqref="F29:I30 K29:N30">
    <cfRule type="expression" dxfId="229" priority="53">
      <formula>$D$29="No"</formula>
    </cfRule>
    <cfRule type="expression" dxfId="228" priority="52">
      <formula>$D$30="No"</formula>
    </cfRule>
  </conditionalFormatting>
  <conditionalFormatting sqref="F31:I35 K31:N35">
    <cfRule type="expression" dxfId="227" priority="51">
      <formula>$D$31="No"</formula>
    </cfRule>
  </conditionalFormatting>
  <conditionalFormatting sqref="F36:I37 K36:N37">
    <cfRule type="expression" dxfId="226" priority="50">
      <formula>$D$36="No"</formula>
    </cfRule>
  </conditionalFormatting>
  <conditionalFormatting sqref="F38:I40 K38:N40">
    <cfRule type="expression" dxfId="225" priority="49">
      <formula>$D$38="No"</formula>
    </cfRule>
  </conditionalFormatting>
  <conditionalFormatting sqref="F41:I43 K41:N43">
    <cfRule type="expression" dxfId="224" priority="48">
      <formula>$D$41="No"</formula>
    </cfRule>
  </conditionalFormatting>
  <conditionalFormatting sqref="F44:I46 K44:N46">
    <cfRule type="expression" dxfId="223" priority="47">
      <formula>$D$44="No"</formula>
    </cfRule>
  </conditionalFormatting>
  <conditionalFormatting sqref="F50:I51 K50:N51">
    <cfRule type="expression" dxfId="222" priority="45">
      <formula>$D$50="No"</formula>
    </cfRule>
  </conditionalFormatting>
  <conditionalFormatting sqref="F56:I56 K56:N57">
    <cfRule type="expression" dxfId="221" priority="43">
      <formula>$D$56="No"</formula>
    </cfRule>
  </conditionalFormatting>
  <conditionalFormatting sqref="F58:I59 K58:N59">
    <cfRule type="expression" dxfId="220" priority="42">
      <formula>$D$58="No"</formula>
    </cfRule>
  </conditionalFormatting>
  <conditionalFormatting sqref="F60:I61 K60:N61">
    <cfRule type="expression" dxfId="219" priority="41">
      <formula>$D$60="No"</formula>
    </cfRule>
  </conditionalFormatting>
  <conditionalFormatting sqref="F66:I69 K66:N69">
    <cfRule type="expression" dxfId="218" priority="32">
      <formula>$D$69="No"</formula>
    </cfRule>
    <cfRule type="expression" dxfId="217" priority="33">
      <formula>$D$68="No"</formula>
    </cfRule>
    <cfRule type="expression" dxfId="216" priority="34">
      <formula>$D$67="No"</formula>
    </cfRule>
    <cfRule type="expression" dxfId="215" priority="35">
      <formula>$D$66="No"</formula>
    </cfRule>
  </conditionalFormatting>
  <conditionalFormatting sqref="F70:I73 K70:N73">
    <cfRule type="expression" dxfId="214" priority="27">
      <formula>$D$73="No"</formula>
    </cfRule>
    <cfRule type="expression" dxfId="213" priority="28">
      <formula>$D$72="No"</formula>
    </cfRule>
    <cfRule type="expression" dxfId="212" priority="29">
      <formula>$D$71="No"</formula>
    </cfRule>
    <cfRule type="expression" dxfId="211" priority="30">
      <formula>$D$70="No"</formula>
    </cfRule>
  </conditionalFormatting>
  <conditionalFormatting sqref="F74:I75 K74:N75">
    <cfRule type="expression" dxfId="210" priority="25">
      <formula>$D$75="No"</formula>
    </cfRule>
    <cfRule type="expression" dxfId="209" priority="26">
      <formula>$D$74="No"</formula>
    </cfRule>
  </conditionalFormatting>
  <conditionalFormatting sqref="F76:I78 K76:N78">
    <cfRule type="expression" dxfId="208" priority="24">
      <formula>$D$76="No"</formula>
    </cfRule>
  </conditionalFormatting>
  <conditionalFormatting sqref="F79:I80 K79:N80">
    <cfRule type="expression" dxfId="207" priority="22">
      <formula>$D$80="No"</formula>
    </cfRule>
    <cfRule type="expression" dxfId="206" priority="23">
      <formula>$D$79="No"</formula>
    </cfRule>
  </conditionalFormatting>
  <conditionalFormatting sqref="F81:I82 K81:N82">
    <cfRule type="expression" dxfId="205" priority="21">
      <formula>$D$81="No"</formula>
    </cfRule>
  </conditionalFormatting>
  <conditionalFormatting sqref="F83:I85 K83:N85">
    <cfRule type="expression" dxfId="204" priority="20">
      <formula>$D$83="No"</formula>
    </cfRule>
    <cfRule type="expression" dxfId="203" priority="19">
      <formula>$D$84="No"</formula>
    </cfRule>
  </conditionalFormatting>
  <conditionalFormatting sqref="F86:I88 K86:N88">
    <cfRule type="expression" dxfId="202" priority="18">
      <formula>$D$86="No"</formula>
    </cfRule>
    <cfRule type="expression" dxfId="201" priority="17">
      <formula>$D$87="No"</formula>
    </cfRule>
    <cfRule type="expression" dxfId="200" priority="16">
      <formula>$D$88="No"</formula>
    </cfRule>
  </conditionalFormatting>
  <conditionalFormatting sqref="F89:I91 K89:N91">
    <cfRule type="expression" dxfId="199" priority="410">
      <formula>$D$89="No"</formula>
    </cfRule>
    <cfRule type="expression" dxfId="198" priority="407">
      <formula>$D$91="No"</formula>
    </cfRule>
    <cfRule type="expression" dxfId="197" priority="408">
      <formula>$H$90="No"</formula>
    </cfRule>
    <cfRule type="expression" dxfId="196" priority="409">
      <formula>$D$90="No"</formula>
    </cfRule>
  </conditionalFormatting>
  <conditionalFormatting sqref="F92:I94 K92:N94">
    <cfRule type="expression" dxfId="195" priority="11">
      <formula>$D$92="No"</formula>
    </cfRule>
  </conditionalFormatting>
  <conditionalFormatting sqref="F99:I100 K99:N100">
    <cfRule type="expression" dxfId="194" priority="10">
      <formula>$D$99="No"</formula>
    </cfRule>
  </conditionalFormatting>
  <conditionalFormatting sqref="F101:I102 K101:N102">
    <cfRule type="expression" dxfId="193" priority="9">
      <formula>$D$101="No"</formula>
    </cfRule>
  </conditionalFormatting>
  <conditionalFormatting sqref="F103:I105 K103:N105">
    <cfRule type="expression" dxfId="192" priority="8">
      <formula>$D$103="No"</formula>
    </cfRule>
  </conditionalFormatting>
  <conditionalFormatting sqref="F106:I108 K106:N108">
    <cfRule type="expression" dxfId="191" priority="7">
      <formula>$D$106="No"</formula>
    </cfRule>
  </conditionalFormatting>
  <conditionalFormatting sqref="F109:I111 K109:N111">
    <cfRule type="expression" dxfId="190" priority="6">
      <formula>$D$109="No"</formula>
    </cfRule>
  </conditionalFormatting>
  <conditionalFormatting sqref="F112:I114 K112:N114">
    <cfRule type="expression" dxfId="189" priority="5">
      <formula>$D$112="No"</formula>
    </cfRule>
  </conditionalFormatting>
  <conditionalFormatting sqref="I90">
    <cfRule type="expression" dxfId="188" priority="4">
      <formula>$D$89="No"</formula>
    </cfRule>
    <cfRule type="expression" dxfId="187" priority="3">
      <formula>$D$90="No"</formula>
    </cfRule>
    <cfRule type="expression" dxfId="186" priority="2">
      <formula>$H$90="No"</formula>
    </cfRule>
    <cfRule type="expression" dxfId="185" priority="1">
      <formula>$D$91="No"</formula>
    </cfRule>
  </conditionalFormatting>
  <conditionalFormatting sqref="K47:N48 F47:I49">
    <cfRule type="expression" dxfId="184" priority="46">
      <formula>$D$47="No"</formula>
    </cfRule>
  </conditionalFormatting>
  <conditionalFormatting sqref="K52:N53 F52:I55">
    <cfRule type="expression" dxfId="183" priority="44">
      <formula>$D$52="Yes"</formula>
    </cfRule>
  </conditionalFormatting>
  <conditionalFormatting sqref="K62:N64 F62:I65">
    <cfRule type="expression" dxfId="182" priority="40">
      <formula>$D$62="No"</formula>
    </cfRule>
    <cfRule type="expression" dxfId="181" priority="39">
      <formula>$D$63="No"</formula>
    </cfRule>
    <cfRule type="expression" dxfId="180" priority="38">
      <formula>$D$64="No"</formula>
    </cfRule>
    <cfRule type="expression" dxfId="179" priority="37">
      <formula>$D$65="No"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17">
        <x14:dataValidation type="list" allowBlank="1" showInputMessage="1" showErrorMessage="1" xr:uid="{424E58D9-8DE9-4E0C-88A4-552BE8DBF773}">
          <x14:formula1>
            <xm:f>INDICATORS!$H274:$L274</xm:f>
          </x14:formula1>
          <xm:sqref>D117:D127 H112:H113</xm:sqref>
        </x14:dataValidation>
        <x14:dataValidation type="list" allowBlank="1" showInputMessage="1" showErrorMessage="1" xr:uid="{9F86CB7B-5D72-4477-843D-AC6E0EF15BC3}">
          <x14:formula1>
            <xm:f>INDICATORS!$H270:$L270</xm:f>
          </x14:formula1>
          <xm:sqref>M109 D112</xm:sqref>
        </x14:dataValidation>
        <x14:dataValidation type="list" allowBlank="1" showInputMessage="1" showErrorMessage="1" xr:uid="{CA86843A-EFAC-46F8-8501-18F87EF33CE6}">
          <x14:formula1>
            <xm:f>INDICATORS!$H277:$L277</xm:f>
          </x14:formula1>
          <xm:sqref>H114</xm:sqref>
        </x14:dataValidation>
        <x14:dataValidation type="list" allowBlank="1" showInputMessage="1" showErrorMessage="1" xr:uid="{097380E9-D6B0-43B3-9C9F-C6112FD47577}">
          <x14:formula1>
            <xm:f>INDICATORS!$H276:$L276</xm:f>
          </x14:formula1>
          <xm:sqref>M112</xm:sqref>
        </x14:dataValidation>
        <x14:dataValidation type="list" allowBlank="1" showInputMessage="1" showErrorMessage="1" xr:uid="{84D9987F-0988-434F-BD26-876508380015}">
          <x14:formula1>
            <xm:f>INDICATORS!$H271:$L271</xm:f>
          </x14:formula1>
          <xm:sqref>H111</xm:sqref>
        </x14:dataValidation>
        <x14:dataValidation type="list" allowBlank="1" showInputMessage="1" showErrorMessage="1" xr:uid="{AECF9574-E69E-4F36-8C18-28E90B0762EB}">
          <x14:formula1>
            <xm:f>INDICATORS!$H267:$L267</xm:f>
          </x14:formula1>
          <xm:sqref>D109</xm:sqref>
        </x14:dataValidation>
        <x14:dataValidation type="list" allowBlank="1" showInputMessage="1" showErrorMessage="1" xr:uid="{AA0D3F56-B546-4798-BC96-5A285C81A003}">
          <x14:formula1>
            <xm:f>INDICATORS!$H268:$L268</xm:f>
          </x14:formula1>
          <xm:sqref>H109:H110</xm:sqref>
        </x14:dataValidation>
        <x14:dataValidation type="list" allowBlank="1" showInputMessage="1" showErrorMessage="1" xr:uid="{DF0824F2-78A3-4337-A85B-43C75B0C9842}">
          <x14:formula1>
            <xm:f>INDICATORS!$H263:$L263</xm:f>
          </x14:formula1>
          <xm:sqref>H108 M106:M107</xm:sqref>
        </x14:dataValidation>
        <x14:dataValidation type="list" allowBlank="1" showInputMessage="1" showErrorMessage="1" xr:uid="{304B2A25-F1F3-460D-8862-38CE0FFA97C7}">
          <x14:formula1>
            <xm:f>INDICATORS!$H260:$L260</xm:f>
          </x14:formula1>
          <xm:sqref>D106</xm:sqref>
        </x14:dataValidation>
        <x14:dataValidation type="list" allowBlank="1" showInputMessage="1" showErrorMessage="1" xr:uid="{88A7E8B7-126A-460E-A6BA-0307BE55B999}">
          <x14:formula1>
            <xm:f>INDICATORS!$H261:$L261</xm:f>
          </x14:formula1>
          <xm:sqref>H106:H107</xm:sqref>
        </x14:dataValidation>
        <x14:dataValidation type="list" allowBlank="1" showInputMessage="1" showErrorMessage="1" xr:uid="{A850AB68-DA54-4449-8ADB-FDA81E3D73F4}">
          <x14:formula1>
            <xm:f>INDICATORS!$H256:$L256</xm:f>
          </x14:formula1>
          <xm:sqref>M103:M105</xm:sqref>
        </x14:dataValidation>
        <x14:dataValidation type="list" allowBlank="1" showInputMessage="1" showErrorMessage="1" xr:uid="{D6D59C07-C142-4D7F-95E2-1C3F973BC919}">
          <x14:formula1>
            <xm:f>INDICATORS!$H254:$L254</xm:f>
          </x14:formula1>
          <xm:sqref>D103</xm:sqref>
        </x14:dataValidation>
        <x14:dataValidation type="list" allowBlank="1" showInputMessage="1" showErrorMessage="1" xr:uid="{76AB11E7-E786-42C6-B587-EE5114794174}">
          <x14:formula1>
            <xm:f>INDICATORS!$H255:$L255</xm:f>
          </x14:formula1>
          <xm:sqref>H103</xm:sqref>
        </x14:dataValidation>
        <x14:dataValidation type="list" allowBlank="1" showInputMessage="1" showErrorMessage="1" xr:uid="{1B43D863-4742-4085-A501-62556A5D0EE4}">
          <x14:formula1>
            <xm:f>INDICATORS!$H252:$L252</xm:f>
          </x14:formula1>
          <xm:sqref>H102</xm:sqref>
        </x14:dataValidation>
        <x14:dataValidation type="list" allowBlank="1" showInputMessage="1" showErrorMessage="1" xr:uid="{528D89CA-BDD2-4441-9F26-F20CD968D4EB}">
          <x14:formula1>
            <xm:f>INDICATORS!$H248:$L248</xm:f>
          </x14:formula1>
          <xm:sqref>D101</xm:sqref>
        </x14:dataValidation>
        <x14:dataValidation type="list" allowBlank="1" showInputMessage="1" showErrorMessage="1" xr:uid="{1388B902-6FEB-4C82-B18F-2E188E945421}">
          <x14:formula1>
            <xm:f>INDICATORS!$H250:$L250</xm:f>
          </x14:formula1>
          <xm:sqref>M101:M102</xm:sqref>
        </x14:dataValidation>
        <x14:dataValidation type="list" allowBlank="1" showInputMessage="1" showErrorMessage="1" xr:uid="{A12C24C9-F01E-43B4-A5B3-61D8C63AE995}">
          <x14:formula1>
            <xm:f>INDICATORS!$H249:$L249</xm:f>
          </x14:formula1>
          <xm:sqref>H101</xm:sqref>
        </x14:dataValidation>
        <x14:dataValidation type="list" allowBlank="1" showInputMessage="1" showErrorMessage="1" xr:uid="{D77B7708-360A-48E6-8538-B2DBB03BE431}">
          <x14:formula1>
            <xm:f>INDICATORS!$H246:$L246</xm:f>
          </x14:formula1>
          <xm:sqref>H100</xm:sqref>
        </x14:dataValidation>
        <x14:dataValidation type="list" allowBlank="1" showInputMessage="1" showErrorMessage="1" xr:uid="{C32E4EF5-AA21-4D1F-AC18-12B0FBCF7A41}">
          <x14:formula1>
            <xm:f>INDICATORS!$H242:$L242</xm:f>
          </x14:formula1>
          <xm:sqref>D99</xm:sqref>
        </x14:dataValidation>
        <x14:dataValidation type="list" allowBlank="1" showInputMessage="1" showErrorMessage="1" xr:uid="{A77CE8E3-F100-4F34-A00C-AFCCF470002D}">
          <x14:formula1>
            <xm:f>INDICATORS!$H244:$L244</xm:f>
          </x14:formula1>
          <xm:sqref>M99:M100</xm:sqref>
        </x14:dataValidation>
        <x14:dataValidation type="list" allowBlank="1" showInputMessage="1" showErrorMessage="1" xr:uid="{BB5BE9FF-2060-47F8-A5D5-7332D4DB7155}">
          <x14:formula1>
            <xm:f>INDICATORS!$H243:$L243</xm:f>
          </x14:formula1>
          <xm:sqref>H99</xm:sqref>
        </x14:dataValidation>
        <x14:dataValidation type="list" allowBlank="1" showInputMessage="1" showErrorMessage="1" xr:uid="{0BD3EC91-9678-487E-9FF4-0C56DE6DD460}">
          <x14:formula1>
            <xm:f>INDICATORS!$H237:$L237</xm:f>
          </x14:formula1>
          <xm:sqref>M95:M98</xm:sqref>
        </x14:dataValidation>
        <x14:dataValidation type="list" allowBlank="1" showInputMessage="1" showErrorMessage="1" xr:uid="{0644184D-5DE5-46D9-BD97-FF9BE19C5FF4}">
          <x14:formula1>
            <xm:f>INDICATORS!$H233:$L233</xm:f>
          </x14:formula1>
          <xm:sqref>H95:H96 M93</xm:sqref>
        </x14:dataValidation>
        <x14:dataValidation type="list" allowBlank="1" showInputMessage="1" showErrorMessage="1" xr:uid="{BD7CDD58-B3AB-457A-991F-35DECF382741}">
          <x14:formula1>
            <xm:f>INDICATORS!$H231:$L231</xm:f>
          </x14:formula1>
          <xm:sqref>D92</xm:sqref>
        </x14:dataValidation>
        <x14:dataValidation type="list" allowBlank="1" showInputMessage="1" showErrorMessage="1" xr:uid="{9348FD95-6719-4407-81D2-1A7ACF31D59A}">
          <x14:formula1>
            <xm:f>INDICATORS!$H225:$L225</xm:f>
          </x14:formula1>
          <xm:sqref>H92 M89:M90</xm:sqref>
        </x14:dataValidation>
        <x14:dataValidation type="list" allowBlank="1" showInputMessage="1" showErrorMessage="1" xr:uid="{CF8CEA81-EFF3-4FD6-8ADF-B603F5DEE414}">
          <x14:formula1>
            <xm:f>INDICATORS!$H232:$L232</xm:f>
          </x14:formula1>
          <xm:sqref>H94</xm:sqref>
        </x14:dataValidation>
        <x14:dataValidation type="list" allowBlank="1" showInputMessage="1" showErrorMessage="1" xr:uid="{50D7D5D4-A84A-40A6-ACA8-2A6E03DDFA16}">
          <x14:formula1>
            <xm:f>INDICATORS!$H229:$L229</xm:f>
          </x14:formula1>
          <xm:sqref>H93 M92</xm:sqref>
        </x14:dataValidation>
        <x14:dataValidation type="list" allowBlank="1" showInputMessage="1" showErrorMessage="1" xr:uid="{99FCA29D-AEE4-49AA-82C8-320A007F08E9}">
          <x14:formula1>
            <xm:f>INDICATORS!$H224:$L224</xm:f>
          </x14:formula1>
          <xm:sqref>D91</xm:sqref>
        </x14:dataValidation>
        <x14:dataValidation type="list" allowBlank="1" showInputMessage="1" showErrorMessage="1" xr:uid="{2E8B8285-4A59-4FA4-A8D6-3F229A9A5966}">
          <x14:formula1>
            <xm:f>INDICATORS!$H223:$L223</xm:f>
          </x14:formula1>
          <xm:sqref>H89</xm:sqref>
        </x14:dataValidation>
        <x14:dataValidation type="list" allowBlank="1" showInputMessage="1" showErrorMessage="1" xr:uid="{4D730731-1DA9-4255-B096-A94DF55E961E}">
          <x14:formula1>
            <xm:f>INDICATORS!$H222:$L222</xm:f>
          </x14:formula1>
          <xm:sqref>H90</xm:sqref>
        </x14:dataValidation>
        <x14:dataValidation type="list" allowBlank="1" showInputMessage="1" showErrorMessage="1" xr:uid="{0E3B9AE6-CDBE-471F-AE1C-D3746147B5CF}">
          <x14:formula1>
            <xm:f>INDICATORS!$H217:$L217</xm:f>
          </x14:formula1>
          <xm:sqref>D89:D90 M86:M87</xm:sqref>
        </x14:dataValidation>
        <x14:dataValidation type="list" allowBlank="1" showInputMessage="1" showErrorMessage="1" xr:uid="{3BBFD70A-1E2F-4E37-88F1-14B7A68533A2}">
          <x14:formula1>
            <xm:f>INDICATORS!$H211:$L211</xm:f>
          </x14:formula1>
          <xm:sqref>D86:D88</xm:sqref>
        </x14:dataValidation>
        <x14:dataValidation type="list" allowBlank="1" showInputMessage="1" showErrorMessage="1" xr:uid="{D50C35CE-D58B-449A-8564-2FFC3F434CAB}">
          <x14:formula1>
            <xm:f>INDICATORS!$H214:$L214</xm:f>
          </x14:formula1>
          <xm:sqref>H86:H88</xm:sqref>
        </x14:dataValidation>
        <x14:dataValidation type="list" allowBlank="1" showInputMessage="1" showErrorMessage="1" xr:uid="{04FAD97A-3059-4F3C-8A3E-E6755FAAFB63}">
          <x14:formula1>
            <xm:f>INDICATORS!$H201:$L201</xm:f>
          </x14:formula1>
          <xm:sqref>D83:D84</xm:sqref>
        </x14:dataValidation>
        <x14:dataValidation type="list" allowBlank="1" showInputMessage="1" showErrorMessage="1" xr:uid="{28D6CAC8-E003-41A1-AE62-1D847A9404DB}">
          <x14:formula1>
            <xm:f>INDICATORS!$H203:$L203</xm:f>
          </x14:formula1>
          <xm:sqref>H83:H85</xm:sqref>
        </x14:dataValidation>
        <x14:dataValidation type="list" allowBlank="1" showInputMessage="1" showErrorMessage="1" xr:uid="{69580637-60AB-4881-86B4-DD09D3BA1BFA}">
          <x14:formula1>
            <xm:f>INDICATORS!$H206:$L206</xm:f>
          </x14:formula1>
          <xm:sqref>M83:M84</xm:sqref>
        </x14:dataValidation>
        <x14:dataValidation type="list" allowBlank="1" showInputMessage="1" showErrorMessage="1" xr:uid="{0272074C-916E-457B-B63D-E0369C86A013}">
          <x14:formula1>
            <xm:f>INDICATORS!$H198:$L198</xm:f>
          </x14:formula1>
          <xm:sqref>M81:M82</xm:sqref>
        </x14:dataValidation>
        <x14:dataValidation type="list" allowBlank="1" showInputMessage="1" showErrorMessage="1" xr:uid="{C64ED2B2-40EF-4228-AA94-43B4A5EE8973}">
          <x14:formula1>
            <xm:f>INDICATORS!$H195:$L195</xm:f>
          </x14:formula1>
          <xm:sqref>D81</xm:sqref>
        </x14:dataValidation>
        <x14:dataValidation type="list" allowBlank="1" showInputMessage="1" showErrorMessage="1" xr:uid="{F753DAA7-4908-414E-AFE9-38AB350D37AD}">
          <x14:formula1>
            <xm:f>INDICATORS!$H196:$L196</xm:f>
          </x14:formula1>
          <xm:sqref>H81:H82</xm:sqref>
        </x14:dataValidation>
        <x14:dataValidation type="list" allowBlank="1" showInputMessage="1" showErrorMessage="1" xr:uid="{B45F7A67-C9DA-4E88-A2B4-A7BF59E9D670}">
          <x14:formula1>
            <xm:f>INDICATORS!$H192:$L192</xm:f>
          </x14:formula1>
          <xm:sqref>M79:M80</xm:sqref>
        </x14:dataValidation>
        <x14:dataValidation type="list" allowBlank="1" showInputMessage="1" showErrorMessage="1" xr:uid="{4A347EBC-2A25-4470-A78E-127A738EB320}">
          <x14:formula1>
            <xm:f>INDICATORS!$H188:$L188</xm:f>
          </x14:formula1>
          <xm:sqref>D79:D80</xm:sqref>
        </x14:dataValidation>
        <x14:dataValidation type="list" allowBlank="1" showInputMessage="1" showErrorMessage="1" xr:uid="{003870AE-0888-4B33-AFEA-CC38E774EFBB}">
          <x14:formula1>
            <xm:f>INDICATORS!$H190:$L190</xm:f>
          </x14:formula1>
          <xm:sqref>H79:H80</xm:sqref>
        </x14:dataValidation>
        <x14:dataValidation type="list" allowBlank="1" showInputMessage="1" showErrorMessage="1" xr:uid="{9980E281-EC84-44CD-90CA-8D0F431E3250}">
          <x14:formula1>
            <xm:f>INDICATORS!$H179:$L179</xm:f>
          </x14:formula1>
          <xm:sqref>H76:H78</xm:sqref>
        </x14:dataValidation>
        <x14:dataValidation type="list" allowBlank="1" showInputMessage="1" showErrorMessage="1" xr:uid="{D9D0EBC8-112E-4988-AAC3-580E08DB7816}">
          <x14:formula1>
            <xm:f>INDICATORS!$H182:$L182</xm:f>
          </x14:formula1>
          <xm:sqref>M76:M77</xm:sqref>
        </x14:dataValidation>
        <x14:dataValidation type="list" allowBlank="1" showInputMessage="1" showErrorMessage="1" xr:uid="{1EA80826-9C5F-4083-9C37-3DB363FA4339}">
          <x14:formula1>
            <xm:f>INDICATORS!$H176:$L176</xm:f>
          </x14:formula1>
          <xm:sqref>D75</xm:sqref>
        </x14:dataValidation>
        <x14:dataValidation type="list" allowBlank="1" showInputMessage="1" showErrorMessage="1" xr:uid="{3BD8AF67-7E2A-4723-AEDE-1CD7CE947ADA}">
          <x14:formula1>
            <xm:f>INDICATORS!$H178:$L178</xm:f>
          </x14:formula1>
          <xm:sqref>D76</xm:sqref>
        </x14:dataValidation>
        <x14:dataValidation type="list" allowBlank="1" showInputMessage="1" showErrorMessage="1" xr:uid="{E207E06F-BD50-4B19-9AD7-CF5A952F0C88}">
          <x14:formula1>
            <xm:f>INDICATORS!$H172:$L172</xm:f>
          </x14:formula1>
          <xm:sqref>D74</xm:sqref>
        </x14:dataValidation>
        <x14:dataValidation type="list" allowBlank="1" showInputMessage="1" showErrorMessage="1" xr:uid="{2F7566B9-EAD8-42C2-B559-6F3FD92C658A}">
          <x14:formula1>
            <xm:f>INDICATORS!$H174:$L174</xm:f>
          </x14:formula1>
          <xm:sqref>H75 M74</xm:sqref>
        </x14:dataValidation>
        <x14:dataValidation type="list" allowBlank="1" showInputMessage="1" showErrorMessage="1" xr:uid="{04C6D593-22C7-429D-829B-7EB3A029D526}">
          <x14:formula1>
            <xm:f>INDICATORS!$H173:$L173</xm:f>
          </x14:formula1>
          <xm:sqref>H74</xm:sqref>
        </x14:dataValidation>
        <x14:dataValidation type="list" allowBlank="1" showInputMessage="1" showErrorMessage="1" xr:uid="{3C5C944C-AAE6-4398-ABE6-05AB873072C2}">
          <x14:formula1>
            <xm:f>INDICATORS!$H168:$L168</xm:f>
          </x14:formula1>
          <xm:sqref>H71:H73</xm:sqref>
        </x14:dataValidation>
        <x14:dataValidation type="list" allowBlank="1" showInputMessage="1" showErrorMessage="1" xr:uid="{5E9073EC-5153-44DE-8938-DA647F7F900E}">
          <x14:formula1>
            <xm:f>INDICATORS!$H167:$L167</xm:f>
          </x14:formula1>
          <xm:sqref>D73</xm:sqref>
        </x14:dataValidation>
        <x14:dataValidation type="list" allowBlank="1" showInputMessage="1" showErrorMessage="1" xr:uid="{C81C6E8B-E8BA-4C58-8A4E-D3A05C91D5F5}">
          <x14:formula1>
            <xm:f>INDICATORS!$H163:$L163</xm:f>
          </x14:formula1>
          <xm:sqref>D70:D72</xm:sqref>
        </x14:dataValidation>
        <x14:dataValidation type="list" allowBlank="1" showInputMessage="1" showErrorMessage="1" xr:uid="{25D59CE5-4BCF-4B4E-86B8-55961A253FC4}">
          <x14:formula1>
            <xm:f>INDICATORS!$H166:$L166</xm:f>
          </x14:formula1>
          <xm:sqref>H70</xm:sqref>
        </x14:dataValidation>
        <x14:dataValidation type="list" allowBlank="1" showInputMessage="1" showErrorMessage="1" xr:uid="{C18E0548-8CF6-4ADF-B1DF-72FD46E61597}">
          <x14:formula1>
            <xm:f>INDICATORS!$H159:$L159</xm:f>
          </x14:formula1>
          <xm:sqref>H67:H69</xm:sqref>
        </x14:dataValidation>
        <x14:dataValidation type="list" allowBlank="1" showInputMessage="1" showErrorMessage="1" xr:uid="{D4B0F74B-15AB-45C9-8C7D-CB19D15CB303}">
          <x14:formula1>
            <xm:f>INDICATORS!$H158:$L158</xm:f>
          </x14:formula1>
          <xm:sqref>D69</xm:sqref>
        </x14:dataValidation>
        <x14:dataValidation type="list" allowBlank="1" showInputMessage="1" showErrorMessage="1" xr:uid="{5E3CBC43-134E-4F0E-9813-849E6078C73D}">
          <x14:formula1>
            <xm:f>INDICATORS!$H154:$L154</xm:f>
          </x14:formula1>
          <xm:sqref>D66:D68</xm:sqref>
        </x14:dataValidation>
        <x14:dataValidation type="list" allowBlank="1" showInputMessage="1" showErrorMessage="1" xr:uid="{62EBF503-0999-4D56-A51F-CEB12E4ABC75}">
          <x14:formula1>
            <xm:f>INDICATORS!$H157:$L157</xm:f>
          </x14:formula1>
          <xm:sqref>H66</xm:sqref>
        </x14:dataValidation>
        <x14:dataValidation type="list" allowBlank="1" showInputMessage="1" showErrorMessage="1" xr:uid="{17A7DFB5-6DEC-47A1-9794-38F3AA52639A}">
          <x14:formula1>
            <xm:f>INDICATORS!$H150:$L150</xm:f>
          </x14:formula1>
          <xm:sqref>M63:M64 H65</xm:sqref>
        </x14:dataValidation>
        <x14:dataValidation type="list" allowBlank="1" showInputMessage="1" showErrorMessage="1" xr:uid="{09B2305B-C852-461D-9440-DACE8DABBC5D}">
          <x14:formula1>
            <xm:f>INDICATORS!$H146:$L146</xm:f>
          </x14:formula1>
          <xm:sqref>D65</xm:sqref>
        </x14:dataValidation>
        <x14:dataValidation type="list" allowBlank="1" showInputMessage="1" showErrorMessage="1" xr:uid="{075965F7-31F5-45F6-B949-F7F66C164FD8}">
          <x14:formula1>
            <xm:f>INDICATORS!$H149:$L149</xm:f>
          </x14:formula1>
          <xm:sqref>H64</xm:sqref>
        </x14:dataValidation>
        <x14:dataValidation type="list" allowBlank="1" showInputMessage="1" showErrorMessage="1" xr:uid="{AF720CB7-AB1F-495A-8384-24DDFB279086}">
          <x14:formula1>
            <xm:f>INDICATORS!$H148:$L148</xm:f>
          </x14:formula1>
          <xm:sqref>M62</xm:sqref>
        </x14:dataValidation>
        <x14:dataValidation type="list" allowBlank="1" showInputMessage="1" showErrorMessage="1" xr:uid="{978D9282-8053-4F8D-B02E-8222A0ED7C76}">
          <x14:formula1>
            <xm:f>INDICATORS!$H147:$L147</xm:f>
          </x14:formula1>
          <xm:sqref>H63</xm:sqref>
        </x14:dataValidation>
        <x14:dataValidation type="list" allowBlank="1" showInputMessage="1" showErrorMessage="1" xr:uid="{DA319A28-9131-456B-8AF7-A0644136B0C3}">
          <x14:formula1>
            <xm:f>INDICATORS!$H142:$L142</xm:f>
          </x14:formula1>
          <xm:sqref>D62:D64</xm:sqref>
        </x14:dataValidation>
        <x14:dataValidation type="list" allowBlank="1" showInputMessage="1" showErrorMessage="1" xr:uid="{355ECCBB-6157-48F4-99E5-AD259DA30542}">
          <x14:formula1>
            <xm:f>INDICATORS!$H145:$L145</xm:f>
          </x14:formula1>
          <xm:sqref>H62</xm:sqref>
        </x14:dataValidation>
        <x14:dataValidation type="list" allowBlank="1" showInputMessage="1" showErrorMessage="1" xr:uid="{03FE4677-1023-4004-8E8B-500AA9FD520F}">
          <x14:formula1>
            <xm:f>INDICATORS!$H139:$L139</xm:f>
          </x14:formula1>
          <xm:sqref>M60:M61</xm:sqref>
        </x14:dataValidation>
        <x14:dataValidation type="list" allowBlank="1" showInputMessage="1" showErrorMessage="1" xr:uid="{170BF5D1-7B7F-4701-BEF2-B3D853C84FD4}">
          <x14:formula1>
            <xm:f>INDICATORS!$H136:$L136</xm:f>
          </x14:formula1>
          <xm:sqref>D60</xm:sqref>
        </x14:dataValidation>
        <x14:dataValidation type="list" allowBlank="1" showInputMessage="1" showErrorMessage="1" xr:uid="{81A7E236-5D35-472C-BBAB-AF810B036965}">
          <x14:formula1>
            <xm:f>INDICATORS!$H137:$L137</xm:f>
          </x14:formula1>
          <xm:sqref>H60:H61</xm:sqref>
        </x14:dataValidation>
        <x14:dataValidation type="list" allowBlank="1" showInputMessage="1" showErrorMessage="1" xr:uid="{8A740C8F-CC6E-48A7-B330-09D9931BE039}">
          <x14:formula1>
            <xm:f>INDICATORS!$H133:$L133</xm:f>
          </x14:formula1>
          <xm:sqref>M58:M59</xm:sqref>
        </x14:dataValidation>
        <x14:dataValidation type="list" allowBlank="1" showInputMessage="1" showErrorMessage="1" xr:uid="{996F3BEE-2825-49DD-8B4B-5D8124A5B427}">
          <x14:formula1>
            <xm:f>INDICATORS!$H131:$L131</xm:f>
          </x14:formula1>
          <xm:sqref>H58:H59</xm:sqref>
        </x14:dataValidation>
        <x14:dataValidation type="list" allowBlank="1" showInputMessage="1" showErrorMessage="1" xr:uid="{DFBD483D-468E-40AA-B720-08B19BE37D43}">
          <x14:formula1>
            <xm:f>INDICATORS!$H130:$L130</xm:f>
          </x14:formula1>
          <xm:sqref>D58</xm:sqref>
        </x14:dataValidation>
        <x14:dataValidation type="list" allowBlank="1" showInputMessage="1" showErrorMessage="1" xr:uid="{FFFC685C-9EFF-481A-AFA4-F17410758509}">
          <x14:formula1>
            <xm:f>INDICATORS!$H127:$L127</xm:f>
          </x14:formula1>
          <xm:sqref>M56:M57</xm:sqref>
        </x14:dataValidation>
        <x14:dataValidation type="list" allowBlank="1" showInputMessage="1" showErrorMessage="1" xr:uid="{9E176A90-6857-4CA0-A636-2BCC797F0B6B}">
          <x14:formula1>
            <xm:f>INDICATORS!$H122:$L122</xm:f>
          </x14:formula1>
          <xm:sqref>H56 M52:M53</xm:sqref>
        </x14:dataValidation>
        <x14:dataValidation type="list" allowBlank="1" showInputMessage="1" showErrorMessage="1" xr:uid="{14BFC35F-5CC3-4510-A8EA-4B2363E55962}">
          <x14:formula1>
            <xm:f>INDICATORS!$H125:$L125</xm:f>
          </x14:formula1>
          <xm:sqref>D56</xm:sqref>
        </x14:dataValidation>
        <x14:dataValidation type="list" allowBlank="1" showInputMessage="1" showErrorMessage="1" xr:uid="{F74848CB-3568-4625-B7E5-002DFB63B9AA}">
          <x14:formula1>
            <xm:f>INDICATORS!$H117:$L117</xm:f>
          </x14:formula1>
          <xm:sqref>H52:H55</xm:sqref>
        </x14:dataValidation>
        <x14:dataValidation type="list" allowBlank="1" showInputMessage="1" showErrorMessage="1" xr:uid="{C41D37D1-985C-4014-8474-AE7A0918DE9A}">
          <x14:formula1>
            <xm:f>INDICATORS!$H116:$L116</xm:f>
          </x14:formula1>
          <xm:sqref>D52</xm:sqref>
        </x14:dataValidation>
        <x14:dataValidation type="list" allowBlank="1" showInputMessage="1" showErrorMessage="1" xr:uid="{63846F25-A07C-4E35-AF0E-A133821EC62E}">
          <x14:formula1>
            <xm:f>INDICATORS!$H113:$L113</xm:f>
          </x14:formula1>
          <xm:sqref>M50:M51</xm:sqref>
        </x14:dataValidation>
        <x14:dataValidation type="list" allowBlank="1" showInputMessage="1" showErrorMessage="1" xr:uid="{02F27021-EF90-46CF-92B1-FA235D965565}">
          <x14:formula1>
            <xm:f>INDICATORS!$H107:$L107</xm:f>
          </x14:formula1>
          <xm:sqref>D50 M47:M48</xm:sqref>
        </x14:dataValidation>
        <x14:dataValidation type="list" allowBlank="1" showInputMessage="1" showErrorMessage="1" xr:uid="{A543F822-3720-471C-88C1-4AE02C2D599B}">
          <x14:formula1>
            <xm:f>INDICATORS!$H111:$L111</xm:f>
          </x14:formula1>
          <xm:sqref>H50:H51</xm:sqref>
        </x14:dataValidation>
        <x14:dataValidation type="list" allowBlank="1" showInputMessage="1" showErrorMessage="1" xr:uid="{091BFF36-C3A0-4D65-B4EE-AF8217895771}">
          <x14:formula1>
            <xm:f>INDICATORS!$H100:$L100</xm:f>
          </x14:formula1>
          <xm:sqref>D47 M44:M45</xm:sqref>
        </x14:dataValidation>
        <x14:dataValidation type="list" allowBlank="1" showInputMessage="1" showErrorMessage="1" xr:uid="{666B7AEC-6906-4275-A64B-6AF9310F5746}">
          <x14:formula1>
            <xm:f>INDICATORS!$H104:$L104</xm:f>
          </x14:formula1>
          <xm:sqref>H47:H49</xm:sqref>
        </x14:dataValidation>
        <x14:dataValidation type="list" allowBlank="1" showInputMessage="1" showErrorMessage="1" xr:uid="{1BB22E80-13EE-4FFB-8BD7-208F58E4D135}">
          <x14:formula1>
            <xm:f>INDICATORS!$H98:$L98</xm:f>
          </x14:formula1>
          <xm:sqref>H46</xm:sqref>
        </x14:dataValidation>
        <x14:dataValidation type="list" allowBlank="1" showInputMessage="1" showErrorMessage="1" xr:uid="{8061FBC2-3DEB-4CCB-B510-0359D6662D52}">
          <x14:formula1>
            <xm:f>INDICATORS!$H95:$L95</xm:f>
          </x14:formula1>
          <xm:sqref>H44:H45</xm:sqref>
        </x14:dataValidation>
        <x14:dataValidation type="list" allowBlank="1" showInputMessage="1" showErrorMessage="1" xr:uid="{AFF39C8D-B79E-44D1-B0F7-09F76AD4D1A9}">
          <x14:formula1>
            <xm:f>INDICATORS!$H94:$L94</xm:f>
          </x14:formula1>
          <xm:sqref>D44</xm:sqref>
        </x14:dataValidation>
        <x14:dataValidation type="list" allowBlank="1" showInputMessage="1" showErrorMessage="1" xr:uid="{93EF5D31-94CA-47B4-8C9D-722FC5EE9298}">
          <x14:formula1>
            <xm:f>INDICATORS!$H82:$L82</xm:f>
          </x14:formula1>
          <xm:sqref>D41 M38:M39</xm:sqref>
        </x14:dataValidation>
        <x14:dataValidation type="list" allowBlank="1" showInputMessage="1" showErrorMessage="1" xr:uid="{653A03E2-CF7F-43FC-955C-3C072232693B}">
          <x14:formula1>
            <xm:f>INDICATORS!$H86:$L86</xm:f>
          </x14:formula1>
          <xm:sqref>H41:H43</xm:sqref>
        </x14:dataValidation>
        <x14:dataValidation type="list" allowBlank="1" showInputMessage="1" showErrorMessage="1" xr:uid="{D7FCAEE4-31EA-4969-A648-5E9D0AFA6227}">
          <x14:formula1>
            <xm:f>INDICATORS!$H89:$L89</xm:f>
          </x14:formula1>
          <xm:sqref>M41:M42</xm:sqref>
        </x14:dataValidation>
        <x14:dataValidation type="list" allowBlank="1" showInputMessage="1" showErrorMessage="1" xr:uid="{A61E4CBF-E5A4-48A5-B1FC-13FA1ABF9DEC}">
          <x14:formula1>
            <xm:f>INDICATORS!$H72:$L72</xm:f>
          </x14:formula1>
          <xm:sqref>D36</xm:sqref>
        </x14:dataValidation>
        <x14:dataValidation type="list" allowBlank="1" showInputMessage="1" showErrorMessage="1" xr:uid="{7A609066-FDDD-4F73-886F-226BAF56FC18}">
          <x14:formula1>
            <xm:f>INDICATORS!$H78:$L78</xm:f>
          </x14:formula1>
          <xm:sqref>D38</xm:sqref>
        </x14:dataValidation>
        <x14:dataValidation type="list" allowBlank="1" showInputMessage="1" showErrorMessage="1" xr:uid="{5655B693-1F9F-4739-B416-87F23889DB9C}">
          <x14:formula1>
            <xm:f>INDICATORS!$H79:$L79</xm:f>
          </x14:formula1>
          <xm:sqref>H38:H40</xm:sqref>
        </x14:dataValidation>
        <x14:dataValidation type="list" allowBlank="1" showInputMessage="1" showErrorMessage="1" xr:uid="{2D44E53A-0AF8-43E0-B1BE-B00F7F53146A}">
          <x14:formula1>
            <xm:f>INDICATORS!$H69:$L69</xm:f>
          </x14:formula1>
          <xm:sqref>M36:M37 M31:M32</xm:sqref>
        </x14:dataValidation>
        <x14:dataValidation type="list" allowBlank="1" showInputMessage="1" showErrorMessage="1" xr:uid="{40547803-6882-4DDD-9DCC-9752A9E751AD}">
          <x14:formula1>
            <xm:f>INDICATORS!$H72:$L72</xm:f>
          </x14:formula1>
          <xm:sqref>H37 M33:M34</xm:sqref>
        </x14:dataValidation>
        <x14:dataValidation type="list" allowBlank="1" showInputMessage="1" showErrorMessage="1" xr:uid="{3C9029D0-D737-4C52-9FF8-8FCDE2E06E2C}">
          <x14:formula1>
            <xm:f>INDICATORS!$H73:$L73</xm:f>
          </x14:formula1>
          <xm:sqref>H36</xm:sqref>
        </x14:dataValidation>
        <x14:dataValidation type="list" allowBlank="1" showInputMessage="1" showErrorMessage="1" xr:uid="{E79F396E-14F7-41E2-9DC3-47CD7A3CB2A0}">
          <x14:formula1>
            <xm:f>INDICATORS!$H66:$L66</xm:f>
          </x14:formula1>
          <xm:sqref>H31:H32</xm:sqref>
        </x14:dataValidation>
        <x14:dataValidation type="list" allowBlank="1" showInputMessage="1" showErrorMessage="1" xr:uid="{FB889A19-0C9B-4C80-9B5F-28F91593E25C}">
          <x14:formula1>
            <xm:f>INDICATORS!$H64:$L64</xm:f>
          </x14:formula1>
          <xm:sqref>H34</xm:sqref>
        </x14:dataValidation>
        <x14:dataValidation type="list" allowBlank="1" showInputMessage="1" showErrorMessage="1" xr:uid="{BE7FD045-228B-4576-B1EB-20221AD65CD7}">
          <x14:formula1>
            <xm:f>INDICATORS!$H68:$L68</xm:f>
          </x14:formula1>
          <xm:sqref>H35</xm:sqref>
        </x14:dataValidation>
        <x14:dataValidation type="list" allowBlank="1" showInputMessage="1" showErrorMessage="1" xr:uid="{027CA729-6FE2-477B-A20A-15045D735AA0}">
          <x14:formula1>
            <xm:f>INDICATORS!$H63:$L63</xm:f>
          </x14:formula1>
          <xm:sqref>D31</xm:sqref>
        </x14:dataValidation>
        <x14:dataValidation type="list" allowBlank="1" showInputMessage="1" showErrorMessage="1" xr:uid="{4ABBD71D-1261-49A1-9D97-C1520902DC04}">
          <x14:formula1>
            <xm:f>INDICATORS!$H60:$L60</xm:f>
          </x14:formula1>
          <xm:sqref>H33 M29:M30</xm:sqref>
        </x14:dataValidation>
        <x14:dataValidation type="list" allowBlank="1" showInputMessage="1" showErrorMessage="1" xr:uid="{B979E2E3-5260-481B-AC66-C264B633F069}">
          <x14:formula1>
            <xm:f>INDICATORS!$H58:$L58</xm:f>
          </x14:formula1>
          <xm:sqref>H29:H30</xm:sqref>
        </x14:dataValidation>
        <x14:dataValidation type="list" allowBlank="1" showInputMessage="1" showErrorMessage="1" xr:uid="{4E8F27F3-A2AE-44F8-A9CF-CDC9125819B6}">
          <x14:formula1>
            <xm:f>INDICATORS!$H53:$L53</xm:f>
          </x14:formula1>
          <xm:sqref>D30 M27:M28</xm:sqref>
        </x14:dataValidation>
        <x14:dataValidation type="list" allowBlank="1" showInputMessage="1" showErrorMessage="1" xr:uid="{C83F94A7-B1C2-49DA-A8C2-54E7D7F4B10A}">
          <x14:formula1>
            <xm:f>INDICATORS!$H57:$L57</xm:f>
          </x14:formula1>
          <xm:sqref>D29</xm:sqref>
        </x14:dataValidation>
        <x14:dataValidation type="list" allowBlank="1" showInputMessage="1" showErrorMessage="1" xr:uid="{41A5614E-D1BD-4F5E-A093-2006E2B243DD}">
          <x14:formula1>
            <xm:f>INDICATORS!$H46:$L46</xm:f>
          </x14:formula1>
          <xm:sqref>H26 M24:M25</xm:sqref>
        </x14:dataValidation>
        <x14:dataValidation type="list" allowBlank="1" showInputMessage="1" showErrorMessage="1" xr:uid="{7C64DC44-FDD6-471E-BE76-840C4D37F098}">
          <x14:formula1>
            <xm:f>INDICATORS!$H51:$L51</xm:f>
          </x14:formula1>
          <xm:sqref>D27</xm:sqref>
        </x14:dataValidation>
        <x14:dataValidation type="list" allowBlank="1" showInputMessage="1" showErrorMessage="1" xr:uid="{A3BBFA83-C91E-464B-BF17-FF9BF68DC2C2}">
          <x14:formula1>
            <xm:f>INDICATORS!$H52:$L52</xm:f>
          </x14:formula1>
          <xm:sqref>H27</xm:sqref>
        </x14:dataValidation>
        <x14:dataValidation type="list" allowBlank="1" showInputMessage="1" showErrorMessage="1" xr:uid="{CCC629AF-DF1A-46EA-B25C-001D37A5B520}">
          <x14:formula1>
            <xm:f>INDICATORS!$H49:$L49</xm:f>
          </x14:formula1>
          <xm:sqref>M26</xm:sqref>
        </x14:dataValidation>
        <x14:dataValidation type="list" allowBlank="1" showInputMessage="1" showErrorMessage="1" xr:uid="{0ADA15FB-9D72-4FE5-A304-28AAE70160BB}">
          <x14:formula1>
            <xm:f>INDICATORS!$H44:$L44</xm:f>
          </x14:formula1>
          <xm:sqref>H24:H25</xm:sqref>
        </x14:dataValidation>
        <x14:dataValidation type="list" allowBlank="1" showInputMessage="1" showErrorMessage="1" xr:uid="{52D30783-F9D8-4B7F-A07F-CCDED436674D}">
          <x14:formula1>
            <xm:f>INDICATORS!$H40:$L40</xm:f>
          </x14:formula1>
          <xm:sqref>D24 M21:M22</xm:sqref>
        </x14:dataValidation>
        <x14:dataValidation type="list" allowBlank="1" showInputMessage="1" showErrorMessage="1" xr:uid="{18B83EF2-3A9F-4103-B34F-711E50A32FFA}">
          <x14:formula1>
            <xm:f>INDICATORS!$H36:$L36</xm:f>
          </x14:formula1>
          <xm:sqref>D21</xm:sqref>
        </x14:dataValidation>
        <x14:dataValidation type="list" allowBlank="1" showInputMessage="1" showErrorMessage="1" xr:uid="{2527E644-2121-44F6-ACD3-0ABAB60EE87A}">
          <x14:formula1>
            <xm:f>INDICATORS!$H29:$L29</xm:f>
          </x14:formula1>
          <xm:sqref>H17:H20</xm:sqref>
        </x14:dataValidation>
        <x14:dataValidation type="list" allowBlank="1" showInputMessage="1" showErrorMessage="1" xr:uid="{40C2B893-D667-4EAD-900A-6C7683001454}">
          <x14:formula1>
            <xm:f>INDICATORS!$H33:$L33</xm:f>
          </x14:formula1>
          <xm:sqref>H21:H23 M17:M18</xm:sqref>
        </x14:dataValidation>
        <x14:dataValidation type="list" allowBlank="1" showInputMessage="1" showErrorMessage="1" xr:uid="{A8BE2FC2-5255-4577-A123-4EDA0835C36F}">
          <x14:formula1>
            <xm:f>INDICATORS!$H11:$L11</xm:f>
          </x14:formula1>
          <xm:sqref>M8:M9</xm:sqref>
        </x14:dataValidation>
        <x14:dataValidation type="list" allowBlank="1" showInputMessage="1" showErrorMessage="1" xr:uid="{4047C165-1409-4F9F-A0AC-008062EF3799}">
          <x14:formula1>
            <xm:f>INDICATORS!$H8:$L8</xm:f>
          </x14:formula1>
          <xm:sqref>D8</xm:sqref>
        </x14:dataValidation>
        <x14:dataValidation type="list" allowBlank="1" showInputMessage="1" showErrorMessage="1" xr:uid="{8B7D2BA0-14B0-48F1-9B75-C5414754DBF6}">
          <x14:formula1>
            <xm:f>INDICATORS!$H9:$L9</xm:f>
          </x14:formula1>
          <xm:sqref>H8:H9</xm:sqref>
        </x14:dataValidation>
        <x14:dataValidation type="list" allowBlank="1" showInputMessage="1" showErrorMessage="1" xr:uid="{1D57DBE0-843E-463A-B8CF-48F431AB117F}">
          <x14:formula1>
            <xm:f>INDICATORS!$H14:$L14</xm:f>
          </x14:formula1>
          <xm:sqref>D10</xm:sqref>
        </x14:dataValidation>
        <x14:dataValidation type="list" allowBlank="1" showInputMessage="1" showErrorMessage="1" xr:uid="{01E4BB52-AA0A-46FE-8338-1378F0A05EE4}">
          <x14:formula1>
            <xm:f>INDICATORS!$H15:$L15</xm:f>
          </x14:formula1>
          <xm:sqref>H10:H13</xm:sqref>
        </x14:dataValidation>
        <x14:dataValidation type="list" allowBlank="1" showInputMessage="1" showErrorMessage="1" xr:uid="{B2611D6E-83AA-4D8A-A77D-1668D779730D}">
          <x14:formula1>
            <xm:f>INDICATORS!$H19:$L19</xm:f>
          </x14:formula1>
          <xm:sqref>M10:M11 H14:H15</xm:sqref>
        </x14:dataValidation>
        <x14:dataValidation type="list" allowBlank="1" showInputMessage="1" showErrorMessage="1" xr:uid="{66A441D9-01E3-48BA-8417-D1DA86BB989B}">
          <x14:formula1>
            <xm:f>INDICATORS!$H22:$L22</xm:f>
          </x14:formula1>
          <xm:sqref>D14</xm:sqref>
        </x14:dataValidation>
        <x14:dataValidation type="list" allowBlank="1" showInputMessage="1" showErrorMessage="1" xr:uid="{D1DAA296-5DB6-44D5-BFA1-685E7BD91182}">
          <x14:formula1>
            <xm:f>INDICATORS!$H25:$L25</xm:f>
          </x14:formula1>
          <xm:sqref>M14:M16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9CD0-4127-F24A-BB4E-AC15E1B9C364}">
  <dimension ref="A1:AA49"/>
  <sheetViews>
    <sheetView zoomScale="70" zoomScaleNormal="70" workbookViewId="0">
      <selection activeCell="C8" sqref="C8"/>
    </sheetView>
  </sheetViews>
  <sheetFormatPr defaultColWidth="11" defaultRowHeight="15.95"/>
  <cols>
    <col min="1" max="1" width="11" style="1"/>
    <col min="2" max="2" width="27.875" style="1" customWidth="1"/>
    <col min="3" max="3" width="81.5" style="1" customWidth="1"/>
    <col min="4" max="4" width="27.375" style="1" customWidth="1"/>
    <col min="5" max="5" width="40.625" style="1" customWidth="1"/>
    <col min="6" max="6" width="36.625" style="1" customWidth="1"/>
    <col min="7" max="7" width="41.125" style="1" customWidth="1"/>
    <col min="8" max="8" width="33" style="1" customWidth="1"/>
    <col min="9" max="9" width="16.875" style="1" customWidth="1"/>
    <col min="10" max="16384" width="11" style="1"/>
  </cols>
  <sheetData>
    <row r="1" spans="1:27" ht="15.95" customHeight="1">
      <c r="A1" s="505" t="s">
        <v>32</v>
      </c>
      <c r="B1" s="505"/>
      <c r="C1" s="505"/>
      <c r="D1" s="505"/>
      <c r="E1" s="505"/>
      <c r="F1" s="505"/>
      <c r="G1" s="505"/>
      <c r="H1" s="505"/>
      <c r="I1" s="505"/>
      <c r="J1" s="74"/>
      <c r="K1" s="74"/>
      <c r="L1" s="74"/>
      <c r="M1" s="74"/>
      <c r="N1" s="74"/>
      <c r="O1" s="74"/>
      <c r="P1" s="74"/>
      <c r="Q1" s="74"/>
      <c r="R1" s="74"/>
      <c r="S1" s="74"/>
      <c r="T1" s="74"/>
      <c r="U1" s="74"/>
      <c r="V1" s="74"/>
      <c r="W1" s="74"/>
      <c r="X1" s="74"/>
      <c r="Y1" s="74"/>
    </row>
    <row r="2" spans="1:27">
      <c r="A2" s="505"/>
      <c r="B2" s="505"/>
      <c r="C2" s="505"/>
      <c r="D2" s="505"/>
      <c r="E2" s="505"/>
      <c r="F2" s="505"/>
      <c r="G2" s="505"/>
      <c r="H2" s="505"/>
      <c r="I2" s="505"/>
      <c r="J2" s="74"/>
      <c r="K2" s="74"/>
      <c r="L2" s="74"/>
      <c r="M2" s="74"/>
      <c r="N2" s="74"/>
      <c r="O2" s="74"/>
      <c r="P2" s="74"/>
      <c r="Q2" s="74"/>
      <c r="R2" s="74"/>
      <c r="S2" s="74"/>
      <c r="T2" s="74"/>
      <c r="U2" s="74"/>
      <c r="V2" s="74"/>
      <c r="W2" s="74"/>
      <c r="X2" s="74"/>
      <c r="Y2" s="74"/>
    </row>
    <row r="3" spans="1:27" ht="17.100000000000001" thickBot="1">
      <c r="A3" s="333"/>
      <c r="B3" s="333"/>
      <c r="C3" s="333"/>
      <c r="D3" s="333"/>
      <c r="E3" s="333"/>
      <c r="F3" s="333"/>
      <c r="G3" s="333"/>
      <c r="H3" s="333"/>
      <c r="I3" s="333"/>
      <c r="J3" s="74"/>
      <c r="K3" s="74"/>
      <c r="L3" s="74"/>
      <c r="M3" s="74"/>
      <c r="N3" s="74"/>
      <c r="O3" s="74"/>
      <c r="P3" s="74"/>
      <c r="Q3" s="74"/>
      <c r="R3" s="74"/>
      <c r="S3" s="74"/>
      <c r="T3" s="74"/>
      <c r="U3" s="74"/>
      <c r="V3" s="74"/>
      <c r="W3" s="74"/>
      <c r="X3" s="74"/>
      <c r="Y3" s="74"/>
    </row>
    <row r="4" spans="1:27" ht="111.95" customHeight="1" thickBot="1">
      <c r="A4" s="506" t="s">
        <v>177</v>
      </c>
      <c r="B4" s="507"/>
      <c r="C4" s="507"/>
      <c r="D4" s="507"/>
      <c r="E4" s="507"/>
      <c r="F4" s="507"/>
      <c r="G4" s="507"/>
      <c r="H4" s="507"/>
      <c r="I4" s="508"/>
      <c r="J4" s="74"/>
      <c r="K4" s="74"/>
      <c r="L4" s="74"/>
      <c r="M4" s="74"/>
      <c r="N4" s="74"/>
      <c r="O4" s="74"/>
      <c r="P4" s="74"/>
      <c r="Q4" s="74"/>
      <c r="R4" s="74"/>
      <c r="S4" s="74"/>
      <c r="T4" s="74"/>
      <c r="U4" s="74"/>
      <c r="V4" s="74"/>
      <c r="W4" s="74"/>
      <c r="X4" s="74"/>
      <c r="Y4" s="74"/>
    </row>
    <row r="5" spans="1:27">
      <c r="A5" s="333"/>
      <c r="B5" s="333"/>
      <c r="C5" s="333"/>
      <c r="D5" s="333"/>
      <c r="E5" s="333"/>
      <c r="F5" s="333"/>
      <c r="G5" s="333"/>
      <c r="H5" s="333"/>
      <c r="I5" s="333"/>
      <c r="J5" s="74"/>
      <c r="K5" s="74"/>
      <c r="L5" s="74"/>
      <c r="M5" s="74"/>
      <c r="N5" s="74"/>
      <c r="O5" s="74"/>
      <c r="P5" s="74"/>
      <c r="Q5" s="74"/>
      <c r="R5" s="74"/>
      <c r="S5" s="74"/>
      <c r="T5" s="74"/>
      <c r="U5" s="74"/>
      <c r="V5" s="74"/>
      <c r="W5" s="74"/>
      <c r="X5" s="74"/>
      <c r="Y5" s="74"/>
    </row>
    <row r="6" spans="1:27" ht="17.100000000000001" thickBot="1"/>
    <row r="7" spans="1:27" ht="41.1" customHeight="1">
      <c r="B7" s="332" t="s">
        <v>178</v>
      </c>
      <c r="C7" s="332" t="s">
        <v>179</v>
      </c>
      <c r="D7" s="339" t="s">
        <v>180</v>
      </c>
      <c r="F7" s="501" t="s">
        <v>181</v>
      </c>
      <c r="G7" s="502"/>
      <c r="H7" s="502"/>
      <c r="I7" s="503"/>
    </row>
    <row r="8" spans="1:27" ht="69.95">
      <c r="B8" s="1" t="s">
        <v>182</v>
      </c>
      <c r="C8" s="341">
        <v>1</v>
      </c>
      <c r="D8" s="340"/>
      <c r="F8" s="509" t="str">
        <f>INDICATORS!C91</f>
        <v>Blue Carbon Credits (voluntary markets vs. regulatory markets)</v>
      </c>
      <c r="G8" s="335" t="str">
        <f>INDICATORS!F91</f>
        <v>Does the country have a regulatory (blue) carbon market?</v>
      </c>
      <c r="H8" s="335" t="str">
        <f>INDICATORS!G91</f>
        <v>This is a highly important requirement to decide whether it is a regulatory market (Yes) or a voluntary market (No).</v>
      </c>
      <c r="I8" s="336"/>
      <c r="Z8" s="500"/>
      <c r="AA8" s="500"/>
    </row>
    <row r="9" spans="1:27" ht="69.95">
      <c r="B9" s="1" t="str">
        <f>INDICATORS!C8</f>
        <v>Philanthropic Grants</v>
      </c>
      <c r="C9" s="341">
        <f>INDICATORS!P13</f>
        <v>1</v>
      </c>
      <c r="D9" s="340" t="str">
        <f>IF('STEP4 - Financing Mechanisms'!D8="Unsure", 1,IF('STEP4 - Financing Mechanisms'!D8="Yes",4,""))</f>
        <v/>
      </c>
      <c r="F9" s="510"/>
      <c r="G9" s="335" t="str">
        <f>INDICATORS!F92</f>
        <v xml:space="preserve">Does the MPA have the certification required to implement this mechanism? </v>
      </c>
      <c r="H9" s="335" t="str">
        <f>INDICATORS!G92</f>
        <v>This is a highly important requirement to decide whether it is a regulatory market (Yes) or a voluntary market (No).</v>
      </c>
      <c r="I9" s="336"/>
      <c r="Z9" s="202"/>
      <c r="AA9" s="202"/>
    </row>
    <row r="10" spans="1:27" ht="120.95">
      <c r="B10" s="1" t="str">
        <f>INDICATORS!C56</f>
        <v>Environmental Penalties and Fines</v>
      </c>
      <c r="C10" s="341">
        <f>INDICATORS!P62</f>
        <v>1</v>
      </c>
      <c r="D10" s="340" t="str">
        <f>IF(AND('STEP4 - Financing Mechanisms'!D29="Yes", 'STEP4 - Financing Mechanisms'!D30="Yes"),4,IF(AND('STEP4 - Financing Mechanisms'!D29="Yes", 'STEP4 - Financing Mechanisms'!D30="Unsure"),3,IF(AND('STEP4 - Financing Mechanisms'!D29="Unsure", 'STEP4 - Financing Mechanisms'!D30="Yes"),2,IF(AND('STEP4 - Financing Mechanisms'!D29="Unsure", 'STEP4 - Financing Mechanisms'!D30="Unsure"),1,""))))</f>
        <v/>
      </c>
      <c r="F10" s="504" t="s">
        <v>183</v>
      </c>
      <c r="G10" s="12" t="str">
        <f>INDICATORS!F97</f>
        <v>Does the MPA have strong public support or third-party backing (e.g., a strong position to generate support from bilateral and multilateral institutions and/or international NGOs)?</v>
      </c>
      <c r="H10" s="12" t="str">
        <f>INDICATORS!G97</f>
        <v>This is a moderate requirement, but it helps to choose between Public Bonds vs Private Bonds, General Obligation Bonds vs Special Revenue Bonds. A higher level of “Yes” indicates greater suitability for Public Bonds and General Obligation Bonds.</v>
      </c>
      <c r="I10" s="342"/>
      <c r="Z10" s="202"/>
      <c r="AA10" s="202"/>
    </row>
    <row r="11" spans="1:27" ht="104.1">
      <c r="B11" s="1" t="str">
        <f>INDICATORS!C63</f>
        <v>EU-Funded Projects</v>
      </c>
      <c r="C11" s="341">
        <f>INDICATORS!P71</f>
        <v>1</v>
      </c>
      <c r="D11" s="340" t="str">
        <f>IF('STEP4 - Financing Mechanisms'!D31="Unsure", 1,IF('STEP4 - Financing Mechanisms'!D31="Yes",4,""))</f>
        <v/>
      </c>
      <c r="F11" s="504"/>
      <c r="G11" s="12" t="str">
        <f>INDICATORS!F99</f>
        <v>Does the MPA have, or have the potential to implement, at least one income-generating mechanism that can be used to repay the debt?</v>
      </c>
      <c r="H11" s="12" t="str">
        <f>INDICATORS!G99</f>
        <v>This is a moderate requirement, but it helps to choose between Public Bonds vs Private Bonds, General Obligation Bonds vs Special Revenue Bonds. "Yes" means more suitable for  Private Bonds and Special Revenue Bonds.</v>
      </c>
      <c r="I11" s="342"/>
      <c r="Z11" s="202"/>
      <c r="AA11" s="202"/>
    </row>
    <row r="12" spans="1:27" ht="69.95">
      <c r="B12" s="1" t="str">
        <f>INDICATORS!C201</f>
        <v>Parametric Insurance</v>
      </c>
      <c r="C12" s="341">
        <f>INDICATORS!P210</f>
        <v>1</v>
      </c>
      <c r="D12" s="340" t="str">
        <f>IF(AND('STEP4 - Financing Mechanisms'!D83="Unsure",'STEP4 - Financing Mechanisms'!D84="Unsure"),1,IF(AND('STEP4 - Financing Mechanisms'!D83="Yes, the premuim is possbile to be paied by both sources.",'STEP4 - Financing Mechanisms'!D84="Yes"),4,IF('STEP4 - Financing Mechanisms'!D83="No", "", IF('STEP4 - Financing Mechanisms'!D84="Yes", 3, IF('STEP4 - Financing Mechanisms'!D84="Unsure",2,"")))))</f>
        <v/>
      </c>
      <c r="F12" s="334" t="s">
        <v>184</v>
      </c>
      <c r="G12" s="335" t="str">
        <f>INDICATORS!F121</f>
        <v>Does the MPA have a strong position to generate support from bilateral and multilateral institutions and/or international NGOs?</v>
      </c>
      <c r="H12" s="335" t="str">
        <f>INDICATORS!G121</f>
        <v>This is a moderate requirement, but it helps determine whether to use Bilateral Reduction (No) or Commercial Swap (Yes).</v>
      </c>
      <c r="I12" s="336"/>
      <c r="Z12" s="202"/>
      <c r="AA12" s="202"/>
    </row>
    <row r="13" spans="1:27" ht="69.95">
      <c r="B13" s="1" t="str">
        <f>INDICATORS!C172</f>
        <v>Virtual Access Fees</v>
      </c>
      <c r="C13" s="341">
        <f>INDICATORS!P177</f>
        <v>1</v>
      </c>
      <c r="D13" s="340" t="str">
        <f>IF(AND('STEP4 - Financing Mechanisms'!D74="Yes",'STEP4 - Financing Mechanisms'!D75="Yes"),4,IF(AND('STEP4 - Financing Mechanisms'!D74="Unsure",'STEP4 - Financing Mechanisms'!D75="Yes"),3,IF(AND('STEP4 - Financing Mechanisms'!D74="Yes",'STEP4 - Financing Mechanisms'!D75="Unsure"),2,IF(AND('STEP4 - Financing Mechanisms'!D74="Unsure",'STEP4 - Financing Mechanisms'!D75="Unsure"),1,""))))</f>
        <v/>
      </c>
      <c r="F13" s="102" t="str">
        <f>INDICATORS!C184</f>
        <v>Endowment Funds (If Conservation Trust Funds (CTF) is eligible)</v>
      </c>
      <c r="G13" s="12" t="str">
        <f>INDICATORS!F184</f>
        <v>Does the MPA have enough initial capital for the fund to generate returns large enough to serve as a sustainable financial source to cover necessary expenses?</v>
      </c>
      <c r="H13" s="12" t="str">
        <f>INDICATORS!G184</f>
        <v>This is a highly important requirement. If the answer is yes, applying an endowment fund is possible.</v>
      </c>
      <c r="I13" s="342"/>
      <c r="Z13" s="202"/>
      <c r="AA13" s="202"/>
    </row>
    <row r="14" spans="1:27" ht="69.95">
      <c r="B14" s="1" t="str">
        <f>INDICATORS!C242</f>
        <v>Community Membership Fees or Contributions</v>
      </c>
      <c r="C14" s="341">
        <f>INDICATORS!P247</f>
        <v>1</v>
      </c>
      <c r="D14" s="340" t="str">
        <f>IF('STEP4 - Financing Mechanisms'!D99="Unsure", 1,IF('STEP4 - Financing Mechanisms'!D99="Yes",4,""))</f>
        <v/>
      </c>
      <c r="F14" s="102" t="str">
        <f>INDICATORS!C185</f>
        <v>Sinking Funds (If Conservation Trust Funds (CTF) is eligible)</v>
      </c>
      <c r="G14" s="12" t="str">
        <f>INDICATORS!F185</f>
        <v>Does the MPA plan to use the financial resources from the fund for a fixed term (5–10 years) or for long-term/indefinite use?</v>
      </c>
      <c r="H14" s="12" t="str">
        <f>INDICATORS!G185</f>
        <v>This is a low requirement, but it is used to choose between an endowment fund (long-term/indefinite use) or a sinking fund (fixed-term use).</v>
      </c>
      <c r="I14" s="342"/>
      <c r="Z14" s="202"/>
      <c r="AA14" s="202"/>
    </row>
    <row r="15" spans="1:27" ht="53.1">
      <c r="B15" s="1" t="str">
        <f>INDICATORS!C110</f>
        <v>Loans</v>
      </c>
      <c r="C15" s="341">
        <f>INDICATORS!P115</f>
        <v>1</v>
      </c>
      <c r="D15" s="340" t="str">
        <f>IF('STEP4 - Financing Mechanisms'!D50="Unsure", 1,IF('STEP4 - Financing Mechanisms'!D50="Yes",4,""))</f>
        <v/>
      </c>
      <c r="F15" s="102" t="str">
        <f>INDICATORS!C186</f>
        <v>Revolving Funds (If Conservation Trust Funds (CTF) is eligible)</v>
      </c>
      <c r="G15" s="12" t="str">
        <f>INDICATORS!F186</f>
        <v>Does the MPA have, or does it have the potential to implement, at least one income-generating mechanism that can be used to repay the debt?</v>
      </c>
      <c r="H15" s="12" t="str">
        <f>INDICATORS!G186</f>
        <v>This is a moderate requirement. If the answer is yes, it can apply a revolving fund model.</v>
      </c>
      <c r="I15" s="342"/>
      <c r="Z15" s="202"/>
      <c r="AA15" s="202"/>
    </row>
    <row r="16" spans="1:27" ht="87">
      <c r="B16" s="1" t="str">
        <f>INDICATORS!C29</f>
        <v>Annual Government Budget Allocation / Tax Revenue</v>
      </c>
      <c r="C16" s="341">
        <f>INDICATORS!P35</f>
        <v>1</v>
      </c>
      <c r="D16" s="340"/>
      <c r="F16" s="334" t="s">
        <v>185</v>
      </c>
      <c r="G16" s="335" t="str">
        <f>INDICATORS!F208</f>
        <v>Does the identified risk directly link to climate change, such as prolonged heat waves, rising sea levels, or ocean temperature anomalies?</v>
      </c>
      <c r="H16" s="335" t="str">
        <f>INDICATORS!G208</f>
        <v>This is a moderate requirement, but it is used to decide suitability for Parametric Insurance or Climate Risk Insurance. If yes, Climate Risk Insurance is applicable.</v>
      </c>
      <c r="I16" s="336"/>
      <c r="Z16" s="202"/>
      <c r="AA16" s="202"/>
    </row>
    <row r="17" spans="2:27" ht="138.94999999999999" thickBot="1">
      <c r="B17" s="1" t="str">
        <f>INDICATORS!C36</f>
        <v>Government Grants/Tender-based financing</v>
      </c>
      <c r="C17" s="341">
        <f>INDICATORS!P42</f>
        <v>1</v>
      </c>
      <c r="D17" s="340" t="str">
        <f>IF('STEP4 - Financing Mechanisms'!D21="Unsure", 1,IF('STEP4 - Financing Mechanisms'!D21="Yes",4,""))</f>
        <v/>
      </c>
      <c r="F17" s="337" t="s">
        <v>186</v>
      </c>
      <c r="G17" s="338" t="str">
        <f>INDICATORS!F209</f>
        <v>Does the MPA need funding only for damage from immediate climate impacts from acute events (e.g., cyclones, storms, flooding) or also for long-term climate effects (e.g., coral bleaching, sea level rise, sea temperature rise)?</v>
      </c>
      <c r="H17" s="338" t="str">
        <f>INDICATORS!G209</f>
        <v>This is a moderate requirement, but it is used to decide suitability for Climate Risk Insurance or Catastrophe Bonds. If targeting both, Climate Risk Insurance is more suitable. Questions only appear if both Parametric/Climate Insurance and Catastrophe Bonds are eligible.</v>
      </c>
      <c r="I17" s="336"/>
      <c r="Z17" s="202"/>
      <c r="AA17" s="202"/>
    </row>
    <row r="18" spans="2:27" ht="23.1">
      <c r="B18" s="1" t="str">
        <f>INDICATORS!C85</f>
        <v>Blue Carbon Credits</v>
      </c>
      <c r="C18" s="341">
        <f>INDICATORS!P93</f>
        <v>1</v>
      </c>
      <c r="D18" s="340" t="str">
        <f>IF('STEP4 - Financing Mechanisms'!D41="Unsure", 1,IF('STEP4 - Financing Mechanisms'!D41="Yes",4,""))</f>
        <v/>
      </c>
      <c r="Z18" s="202"/>
      <c r="AA18" s="202"/>
    </row>
    <row r="19" spans="2:27" ht="23.1">
      <c r="B19" s="1" t="str">
        <f>INDICATORS!C43</f>
        <v>Environmental Levies</v>
      </c>
      <c r="C19" s="341">
        <f>INDICATORS!P50</f>
        <v>1</v>
      </c>
      <c r="D19" s="340" t="str">
        <f>IF('STEP4 - Financing Mechanisms'!D24="Unsure", 1,IF('STEP4 - Financing Mechanisms'!D24="Yes",4,""))</f>
        <v/>
      </c>
      <c r="Z19" s="202"/>
      <c r="AA19" s="202"/>
    </row>
    <row r="20" spans="2:27" ht="23.1">
      <c r="B20" s="1" t="str">
        <f>INDICATORS!C188</f>
        <v>Catastrophe Bonds</v>
      </c>
      <c r="C20" s="341">
        <f>INDICATORS!P194</f>
        <v>1</v>
      </c>
      <c r="D20" s="340" t="str">
        <f>IF(AND('STEP4 - Financing Mechanisms'!D79="Yes",'STEP4 - Financing Mechanisms'!D80="Yes"),4,IF(AND('STEP4 - Financing Mechanisms'!D80="Unsure",'STEP4 - Financing Mechanisms'!D79="Yes"),3,IF(AND('STEP4 - Financing Mechanisms'!D80="Yes",'STEP4 - Financing Mechanisms'!D79="Unsure"),2,IF(AND('STEP4 - Financing Mechanisms'!D79="Unsure",'STEP4 - Financing Mechanisms'!D80="Unsure"),1,""))))</f>
        <v/>
      </c>
      <c r="Z20" s="202"/>
      <c r="AA20" s="202"/>
    </row>
    <row r="21" spans="2:27" ht="23.1">
      <c r="B21" s="1" t="str">
        <f>INDICATORS!C94</f>
        <v>Blue Bonds</v>
      </c>
      <c r="C21" s="341">
        <f>INDICATORS!P102</f>
        <v>1</v>
      </c>
      <c r="D21" s="340" t="str">
        <f>IF('STEP4 - Financing Mechanisms'!D44="Unsure", 1,IF('STEP4 - Financing Mechanisms'!D44="Yes",4,""))</f>
        <v/>
      </c>
      <c r="Z21" s="202"/>
      <c r="AA21" s="202"/>
    </row>
    <row r="22" spans="2:27" ht="36">
      <c r="B22" s="1" t="str">
        <f>INDICATORS!C254</f>
        <v>Cultural and Heritage-Based Contributions</v>
      </c>
      <c r="C22" s="341">
        <f>INDICATORS!P259</f>
        <v>1</v>
      </c>
      <c r="D22" s="340" t="str">
        <f>IF('STEP4 - Financing Mechanisms'!D103="Unsure", 1,IF('STEP4 - Financing Mechanisms'!D103="Yes",4,""))</f>
        <v/>
      </c>
      <c r="Z22" s="202"/>
      <c r="AA22" s="202"/>
    </row>
    <row r="23" spans="2:27" ht="23.1">
      <c r="B23" s="1" t="str">
        <f>INDICATORS!C195</f>
        <v>Risk Pools</v>
      </c>
      <c r="C23" s="341">
        <f>INDICATORS!P200</f>
        <v>1</v>
      </c>
      <c r="D23" s="340" t="str">
        <f>IF('STEP4 - Financing Mechanisms'!D81="Unsure", 1,IF('STEP4 - Financing Mechanisms'!D81="Yes",4,""))</f>
        <v/>
      </c>
      <c r="Z23" s="202"/>
      <c r="AA23" s="202"/>
    </row>
    <row r="24" spans="2:27" ht="23.1">
      <c r="B24" s="1" t="str">
        <f>INDICATORS!C72</f>
        <v>Foreign Conservation Finance</v>
      </c>
      <c r="C24" s="341">
        <f>INDICATORS!P77</f>
        <v>1</v>
      </c>
      <c r="D24" s="340" t="str">
        <f>IF('STEP4 - Financing Mechanisms'!D36="Unsure", 1,IF('STEP4 - Financing Mechanisms'!D36="Yes",4,""))</f>
        <v/>
      </c>
      <c r="Z24" s="202"/>
      <c r="AA24" s="202"/>
    </row>
    <row r="25" spans="2:27" ht="23.1">
      <c r="B25" s="1" t="str">
        <f>INDICATORS!C228</f>
        <v>Sustainable Seafood Branding</v>
      </c>
      <c r="C25" s="341">
        <f>INDICATORS!P234</f>
        <v>1</v>
      </c>
      <c r="D25" s="340" t="str">
        <f>IF('STEP4 - Financing Mechanisms'!D92="Unsure", 1,IF('STEP4 - Financing Mechanisms'!D92="Yes",4,""))</f>
        <v/>
      </c>
      <c r="Z25" s="202"/>
      <c r="AA25" s="202"/>
    </row>
    <row r="26" spans="2:27" ht="36">
      <c r="B26" s="1" t="str">
        <f>INDICATORS!C260</f>
        <v>Training and Certification Programs</v>
      </c>
      <c r="C26" s="341">
        <f>INDICATORS!P266</f>
        <v>1</v>
      </c>
      <c r="D26" s="340" t="str">
        <f>IF('STEP4 - Financing Mechanisms'!D106="Unsure", 1,IF('STEP4 - Financing Mechanisms'!D106="Yes",4,""))</f>
        <v/>
      </c>
      <c r="Z26" s="202"/>
      <c r="AA26" s="202"/>
    </row>
    <row r="27" spans="2:27" ht="23.1">
      <c r="B27" s="1" t="str">
        <f>INDICATORS!C211</f>
        <v>Extractive Licenses and Permits</v>
      </c>
      <c r="C27" s="341">
        <f>INDICATORS!P219</f>
        <v>1</v>
      </c>
      <c r="D27" s="340" t="str">
        <f>IF(C27="Not Eligible","", IF(OR('STEP4 - Financing Mechanisms'!D86="",'STEP4 - Financing Mechanisms'!D87="",'STEP4 - Financing Mechanisms'!D88=""),"",IF(AND('STEP4 - Financing Mechanisms'!D86="Unsure",'STEP4 - Financing Mechanisms'!D87="Unsure",'STEP4 - Financing Mechanisms'!D88="Unsure"),1,IF(AND('STEP4 - Financing Mechanisms'!D86="Yes",'STEP4 - Financing Mechanisms'!D87="Yes",'STEP4 - Financing Mechanisms'!D88="Yes"),4,IF('STEP4 - Financing Mechanisms'!D87="Unsure",2,IF('STEP4 - Financing Mechanisms'!D87="Yes",3,""))))))</f>
        <v/>
      </c>
      <c r="Z27" s="202"/>
      <c r="AA27" s="202"/>
    </row>
    <row r="28" spans="2:27" ht="36">
      <c r="B28" s="1" t="str">
        <f>INDICATORS!C154</f>
        <v>Concession Agreements and Revenue Sharing</v>
      </c>
      <c r="C28" s="341">
        <f>INDICATORS!P162</f>
        <v>1</v>
      </c>
      <c r="D28" s="340" t="str">
        <f>IF(C28="Not Eligible","",IF(OR('STEP4 - Financing Mechanisms'!D66="",'STEP4 - Financing Mechanisms'!D67="", 'STEP4 - Financing Mechanisms'!D68="",'STEP4 - Financing Mechanisms'!D69="" ),"", IF(AND('STEP4 - Financing Mechanisms'!D66="Yes",'STEP4 - Financing Mechanisms'!D67="Yes", 'STEP4 - Financing Mechanisms'!D68="Yes",'STEP4 - Financing Mechanisms'!D69="Yes"),4,IF(AND('STEP4 - Financing Mechanisms'!D66="Unsure",'STEP4 - Financing Mechanisms'!D67="Unsure", 'STEP4 - Financing Mechanisms'!D68="Unsure",'STEP4 - Financing Mechanisms'!D69="Unsure"),1,IF('STEP4 - Financing Mechanisms'!D68="Yes",3,2)))))</f>
        <v/>
      </c>
      <c r="Z28" s="202"/>
      <c r="AA28" s="202"/>
    </row>
    <row r="29" spans="2:27" ht="23.1">
      <c r="B29" s="1" t="str">
        <f>INDICATORS!C22</f>
        <v>Crowdfunding</v>
      </c>
      <c r="C29" s="341">
        <f>INDICATORS!P28</f>
        <v>1</v>
      </c>
      <c r="D29" s="340" t="str">
        <f>IF('STEP4 - Financing Mechanisms'!D14="Unsure", 1,IF('STEP4 - Financing Mechanisms'!D14="Yes",4,""))</f>
        <v/>
      </c>
      <c r="Z29" s="202"/>
      <c r="AA29" s="202"/>
    </row>
    <row r="30" spans="2:27" ht="36">
      <c r="B30" s="1" t="str">
        <f>INDICATORS!C130</f>
        <v>Public-Private Partnerships (PPPs)</v>
      </c>
      <c r="C30" s="341">
        <f>INDICATORS!P135</f>
        <v>1</v>
      </c>
      <c r="D30" s="340" t="str">
        <f>IF('STEP4 - Financing Mechanisms'!D58="Unsure", 1,IF('STEP4 - Financing Mechanisms'!D58="Yes",4,""))</f>
        <v/>
      </c>
      <c r="Z30" s="202"/>
      <c r="AA30" s="202"/>
    </row>
    <row r="31" spans="2:27" ht="23.1">
      <c r="B31" s="1" t="str">
        <f>INDICATORS!C136</f>
        <v>Eco-Certification Programs</v>
      </c>
      <c r="C31" s="341">
        <f>INDICATORS!P141</f>
        <v>1</v>
      </c>
      <c r="D31" s="340" t="str">
        <f>IF('STEP4 - Financing Mechanisms'!D60="Unsure", 1,IF('STEP4 - Financing Mechanisms'!D60="Yes",4,""))</f>
        <v/>
      </c>
      <c r="Z31" s="202"/>
      <c r="AA31" s="202"/>
    </row>
    <row r="32" spans="2:27" ht="23.1">
      <c r="B32" s="1" t="str">
        <f>INDICATORS!C163</f>
        <v>Eco-Tourism Packages</v>
      </c>
      <c r="C32" s="341">
        <f>INDICATORS!P171</f>
        <v>1</v>
      </c>
      <c r="D32" s="340" t="str">
        <f>IF(C32="Not Eligible","",IF(OR('STEP4 - Financing Mechanisms'!D70="",'STEP4 - Financing Mechanisms'!D71="", 'STEP4 - Financing Mechanisms'!D72="",'STEP4 - Financing Mechanisms'!D73="" ),"", IF(AND('STEP4 - Financing Mechanisms'!D70="Yes",'STEP4 - Financing Mechanisms'!D71="Yes", 'STEP4 - Financing Mechanisms'!D72="Yes",'STEP4 - Financing Mechanisms'!D73="Yes"),4,IF(AND('STEP4 - Financing Mechanisms'!D70="Unsure",'STEP4 - Financing Mechanisms'!D71="Unsure", 'STEP4 - Financing Mechanisms'!D72="Unsure",'STEP4 - Financing Mechanisms'!D73="Unsure"),1,IF('STEP4 - Financing Mechanisms'!D72="Yes",3,2)))))</f>
        <v/>
      </c>
    </row>
    <row r="33" spans="1:18" ht="23.1">
      <c r="B33" s="1" t="str">
        <f>INDICATORS!C116</f>
        <v>Debt-for-Nature Swaps</v>
      </c>
      <c r="C33" s="341">
        <f>INDICATORS!P124</f>
        <v>1</v>
      </c>
      <c r="D33" s="340" t="str">
        <f>IF('STEP4 - Financing Mechanisms'!D52="Unsure", 1,IF('STEP4 - Financing Mechanisms'!D52="Yes",4,""))</f>
        <v/>
      </c>
      <c r="R33" s="100"/>
    </row>
    <row r="34" spans="1:18" ht="36">
      <c r="B34" s="1" t="str">
        <f>INDICATORS!C142</f>
        <v>User Fees (Entrance Fees, Permits)</v>
      </c>
      <c r="C34" s="341">
        <f>INDICATORS!P153</f>
        <v>1</v>
      </c>
      <c r="D34" s="340" t="str">
        <f>IF(C34="Not Eligible","",IF(OR('STEP4 - Financing Mechanisms'!D62="",'STEP4 - Financing Mechanisms'!D63="", 'STEP4 - Financing Mechanisms'!D64="",'STEP4 - Financing Mechanisms'!D65="" ),"", IF(AND('STEP4 - Financing Mechanisms'!D62="Yes",'STEP4 - Financing Mechanisms'!D63="Yes", 'STEP4 - Financing Mechanisms'!D64="Yes",'STEP4 - Financing Mechanisms'!D65="Yes"),4,IF(AND('STEP4 - Financing Mechanisms'!D62="Unsure",'STEP4 - Financing Mechanisms'!D63="Unsure", 'STEP4 - Financing Mechanisms'!D64="Unsure",'STEP4 - Financing Mechanisms'!D65="Unsure"),1,IF('STEP4 - Financing Mechanisms'!D64="Yes",3,2)))))</f>
        <v/>
      </c>
      <c r="R34" s="100"/>
    </row>
    <row r="35" spans="1:18" ht="23.1">
      <c r="B35" s="1" t="str">
        <f>INDICATORS!C103</f>
        <v>Habitat Banking</v>
      </c>
      <c r="C35" s="341">
        <f>INDICATORS!P109</f>
        <v>1</v>
      </c>
      <c r="D35" s="340" t="str">
        <f>IF('STEP4 - Financing Mechanisms'!D47="Unsure", 1,IF('STEP4 - Financing Mechanisms'!D47="Yes",4,""))</f>
        <v/>
      </c>
      <c r="R35" s="100"/>
    </row>
    <row r="36" spans="1:18" ht="23.1">
      <c r="B36" s="1" t="str">
        <f>INDICATORS!C235</f>
        <v>Volunteering</v>
      </c>
      <c r="C36" s="341">
        <f>INDICATORS!P241</f>
        <v>1</v>
      </c>
      <c r="D36" s="340" t="str">
        <f>IF('STEP4 - Financing Mechanisms'!D95="Unsure", 1,IF('STEP4 - Financing Mechanisms'!D195="Yes",4,""))</f>
        <v/>
      </c>
      <c r="R36" s="100"/>
    </row>
    <row r="37" spans="1:18" ht="23.1">
      <c r="B37" s="1" t="str">
        <f>INDICATORS!C14</f>
        <v>Private Voluntary Donations</v>
      </c>
      <c r="C37" s="341">
        <f>INDICATORS!P21</f>
        <v>1</v>
      </c>
      <c r="D37" s="340" t="str">
        <f>IF('STEP4 - Financing Mechanisms'!D10="Unsure", 1,IF('STEP4 - Financing Mechanisms'!D10="Yes",4,""))</f>
        <v/>
      </c>
      <c r="R37" s="100"/>
    </row>
    <row r="38" spans="1:18" ht="36">
      <c r="B38" s="1" t="str">
        <f>INDICATORS!C248</f>
        <v>Donations from Local Events or Festivals</v>
      </c>
      <c r="C38" s="341">
        <f>INDICATORS!P253</f>
        <v>1</v>
      </c>
      <c r="D38" s="340" t="str">
        <f>IF('STEP4 - Financing Mechanisms'!D101="Unsure", 1,IF('STEP4 - Financing Mechanisms'!D101="Yes",4,""))</f>
        <v/>
      </c>
      <c r="R38" s="100"/>
    </row>
    <row r="39" spans="1:18" ht="36">
      <c r="B39" s="1" t="str">
        <f>INDICATORS!C220</f>
        <v>Non-Extractive Licenses and Permits</v>
      </c>
      <c r="C39" s="341">
        <f>INDICATORS!P227</f>
        <v>1</v>
      </c>
      <c r="D39" s="340" t="str">
        <f>IF(C39="Not Eligible","", IF(OR('STEP4 - Financing Mechanisms'!D89="",'STEP4 - Financing Mechanisms'!D90="",'STEP4 - Financing Mechanisms'!D91=""),"",IF(AND('STEP4 - Financing Mechanisms'!D89="Unsure",'STEP4 - Financing Mechanisms'!D90="Unsure",'STEP4 - Financing Mechanisms'!D91="Unsure"),1,IF(AND('STEP4 - Financing Mechanisms'!D89="Yes",'STEP4 - Financing Mechanisms'!D90="Yes",'STEP4 - Financing Mechanisms'!D91="Yes"),4,IF('STEP4 - Financing Mechanisms'!D90="Unsure",2,IF('STEP4 - Financing Mechanisms'!D90="Yes",3,""))))))</f>
        <v/>
      </c>
      <c r="R39" s="100"/>
    </row>
    <row r="40" spans="1:18" ht="23.1">
      <c r="B40" s="1" t="str">
        <f>INDICATORS!C178</f>
        <v>Conservation Trust Funds (CTF)</v>
      </c>
      <c r="C40" s="341">
        <f>INDICATORS!P187</f>
        <v>1</v>
      </c>
      <c r="D40" s="340" t="str">
        <f>IF('STEP4 - Financing Mechanisms'!D76="Unsure", 1,IF('STEP4 - Financing Mechanisms'!D76="Yes",4,""))</f>
        <v/>
      </c>
      <c r="R40" s="100"/>
    </row>
    <row r="41" spans="1:18" ht="36">
      <c r="B41" s="1" t="str">
        <f>INDICATORS!C78</f>
        <v>Payments for Ecosystem Services (PES)</v>
      </c>
      <c r="C41" s="341">
        <f>INDICATORS!P84</f>
        <v>1</v>
      </c>
      <c r="D41" s="340" t="str">
        <f>IF('STEP4 - Financing Mechanisms'!D38="Unsure", 1,IF('STEP4 - Financing Mechanisms'!D38="Yes",4,IF('STEP4 - Financing Mechanisms'!D38="Yes, but either sustainability of ES supply or benefits to the user/industries still need quantitate  scientific evidence",3, IF('STEP4 - Financing Mechanisms'!D38="Yes, but only have qualitative scientific evidence for both sustainability of ES supply and the benefits to the user/industries",2, ""))))</f>
        <v/>
      </c>
      <c r="R41" s="100"/>
    </row>
    <row r="42" spans="1:18" ht="36">
      <c r="B42" s="1" t="str">
        <f>INDICATORS!C273</f>
        <v>Educational Partnerships and Virtual Programs</v>
      </c>
      <c r="C42" s="341">
        <f>INDICATORS!P278</f>
        <v>1</v>
      </c>
      <c r="D42" s="340" t="str">
        <f>IF('STEP4 - Financing Mechanisms'!D112="Unsure", 1,IF('STEP4 - Financing Mechanisms'!D112="Yes",4,""))</f>
        <v/>
      </c>
      <c r="R42" s="100"/>
    </row>
    <row r="43" spans="1:18" ht="36">
      <c r="B43" s="1" t="str">
        <f>INDICATORS!C267</f>
        <v>Blockchain-Based Conservation Tokens</v>
      </c>
      <c r="C43" s="341">
        <f>INDICATORS!P272</f>
        <v>1</v>
      </c>
      <c r="D43" s="340" t="str">
        <f>IF('STEP4 - Financing Mechanisms'!D109="Unsure", 1,IF('STEP4 - Financing Mechanisms'!D109="Yes",4,""))</f>
        <v/>
      </c>
      <c r="R43" s="100"/>
    </row>
    <row r="44" spans="1:18" ht="23.1">
      <c r="B44" s="1" t="str">
        <f>INDICATORS!C51</f>
        <v>Subsidies and Tax Breaks</v>
      </c>
      <c r="C44" s="341">
        <f>INDICATORS!P55</f>
        <v>1</v>
      </c>
      <c r="D44" s="340" t="str">
        <f>IF('STEP4 - Financing Mechanisms'!D27="Unsure", 1,IF('STEP4 - Financing Mechanisms'!D27="Yes",4,""))</f>
        <v/>
      </c>
      <c r="R44" s="100"/>
    </row>
    <row r="45" spans="1:18" ht="23.1">
      <c r="B45" s="1" t="str">
        <f>INDICATORS!C125</f>
        <v>Corporate Sponsorships</v>
      </c>
      <c r="C45" s="341">
        <f>INDICATORS!P129</f>
        <v>1</v>
      </c>
      <c r="D45" s="340" t="str">
        <f>IF('STEP4 - Financing Mechanisms'!D56="Unsure", 1,IF('STEP4 - Financing Mechanisms'!D56="Yes",4,""))</f>
        <v/>
      </c>
      <c r="R45" s="100"/>
    </row>
    <row r="46" spans="1:18" ht="21.95">
      <c r="B46" s="1" t="s">
        <v>187</v>
      </c>
      <c r="C46" s="341">
        <v>0</v>
      </c>
      <c r="D46" s="340"/>
      <c r="R46" s="100"/>
    </row>
    <row r="47" spans="1:18">
      <c r="A47" s="101"/>
      <c r="R47" s="100"/>
    </row>
    <row r="48" spans="1:18">
      <c r="R48" s="100"/>
    </row>
    <row r="49" spans="18:18">
      <c r="R49" s="100"/>
    </row>
  </sheetData>
  <autoFilter ref="B7:D46" xr:uid="{08F19CD0-4127-F24A-BB4E-AC15E1B9C364}">
    <sortState xmlns:xlrd2="http://schemas.microsoft.com/office/spreadsheetml/2017/richdata2" ref="B8:D46">
      <sortCondition descending="1" ref="C7:C46"/>
    </sortState>
  </autoFilter>
  <sortState xmlns:xlrd2="http://schemas.microsoft.com/office/spreadsheetml/2017/richdata2" ref="B9:C45">
    <sortCondition descending="1" ref="C9:C46"/>
  </sortState>
  <mergeCells count="6">
    <mergeCell ref="Z8:AA8"/>
    <mergeCell ref="F7:I7"/>
    <mergeCell ref="F10:F11"/>
    <mergeCell ref="A1:I2"/>
    <mergeCell ref="A4:I4"/>
    <mergeCell ref="F8:F9"/>
  </mergeCells>
  <conditionalFormatting sqref="C6:D7 C47:D1048576 C8:C46">
    <cfRule type="dataBar" priority="17">
      <dataBar>
        <cfvo type="min"/>
        <cfvo type="max"/>
        <color rgb="FFFBB29E"/>
      </dataBar>
      <extLst>
        <ext xmlns:x14="http://schemas.microsoft.com/office/spreadsheetml/2009/9/main" uri="{B025F937-C7B1-47D3-B67F-A62EFF666E3E}">
          <x14:id>{60836DD8-B1D7-A145-B896-65290E8B7B98}</x14:id>
        </ext>
      </extLst>
    </cfRule>
  </conditionalFormatting>
  <conditionalFormatting sqref="C7:D7 C8:C46">
    <cfRule type="dataBar" priority="393">
      <dataBar>
        <cfvo type="min"/>
        <cfvo type="max"/>
        <color rgb="FF638EC6"/>
      </dataBar>
      <extLst>
        <ext xmlns:x14="http://schemas.microsoft.com/office/spreadsheetml/2009/9/main" uri="{B025F937-C7B1-47D3-B67F-A62EFF666E3E}">
          <x14:id>{E3215436-0871-DD4D-89A8-505B15A5B029}</x14:id>
        </ext>
      </extLst>
    </cfRule>
  </conditionalFormatting>
  <conditionalFormatting sqref="D9:D46">
    <cfRule type="iconSet" priority="3">
      <iconSet iconSet="4Rating">
        <cfvo type="percent" val="0"/>
        <cfvo type="num" val="2"/>
        <cfvo type="num" val="3"/>
        <cfvo type="num" val="4"/>
      </iconSet>
    </cfRule>
  </conditionalFormatting>
  <conditionalFormatting sqref="E56:E1048576 E6:E31 R8:R54">
    <cfRule type="dataBar" priority="19">
      <dataBar>
        <cfvo type="min"/>
        <cfvo type="max"/>
        <color rgb="FF638EC6"/>
      </dataBar>
      <extLst>
        <ext xmlns:x14="http://schemas.microsoft.com/office/spreadsheetml/2009/9/main" uri="{B025F937-C7B1-47D3-B67F-A62EFF666E3E}">
          <x14:id>{059A4B23-F4F1-3E40-9CE5-11B19D44C603}</x14:id>
        </ext>
      </extLst>
    </cfRule>
  </conditionalFormatting>
  <conditionalFormatting sqref="F10:H11">
    <cfRule type="expression" dxfId="178" priority="15">
      <formula>$C$21="Not Eligible"</formula>
    </cfRule>
  </conditionalFormatting>
  <conditionalFormatting sqref="F12:H12">
    <cfRule type="expression" dxfId="177" priority="8">
      <formula>$C$33="Not Eligible"</formula>
    </cfRule>
  </conditionalFormatting>
  <conditionalFormatting sqref="F13:H15">
    <cfRule type="expression" dxfId="176" priority="7">
      <formula>$C$42="Not Eligible"</formula>
    </cfRule>
  </conditionalFormatting>
  <conditionalFormatting sqref="F16:H16">
    <cfRule type="expression" dxfId="175" priority="6">
      <formula>$C$12="Not Eligible"</formula>
    </cfRule>
  </conditionalFormatting>
  <conditionalFormatting sqref="F17:H17">
    <cfRule type="expression" dxfId="174" priority="4">
      <formula>$C$12="Not Eligible"</formula>
    </cfRule>
    <cfRule type="expression" dxfId="173" priority="5">
      <formula>$C$20="Not Eligible"</formula>
    </cfRule>
  </conditionalFormatting>
  <conditionalFormatting sqref="F8:I8 G9:I9">
    <cfRule type="expression" dxfId="172" priority="16">
      <formula>$C$18="Not Eligible"</formula>
    </cfRule>
  </conditionalFormatting>
  <conditionalFormatting sqref="I10:I17">
    <cfRule type="expression" dxfId="171" priority="1">
      <formula>$C$18="Not Eligible"</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0836DD8-B1D7-A145-B896-65290E8B7B98}">
            <x14:dataBar minLength="0" maxLength="100" gradient="0">
              <x14:cfvo type="autoMin"/>
              <x14:cfvo type="autoMax"/>
              <x14:negativeFillColor rgb="FFF56400"/>
              <x14:axisColor rgb="FF000000"/>
            </x14:dataBar>
          </x14:cfRule>
          <xm:sqref>C6:D7 C47:D1048576 C8:C46</xm:sqref>
        </x14:conditionalFormatting>
        <x14:conditionalFormatting xmlns:xm="http://schemas.microsoft.com/office/excel/2006/main">
          <x14:cfRule type="dataBar" id="{E3215436-0871-DD4D-89A8-505B15A5B029}">
            <x14:dataBar minLength="0" maxLength="100" gradient="0">
              <x14:cfvo type="autoMin"/>
              <x14:cfvo type="autoMax"/>
              <x14:negativeFillColor rgb="FFFF0000"/>
              <x14:axisColor rgb="FF000000"/>
            </x14:dataBar>
          </x14:cfRule>
          <xm:sqref>C7:D7 C8:C46</xm:sqref>
        </x14:conditionalFormatting>
        <x14:conditionalFormatting xmlns:xm="http://schemas.microsoft.com/office/excel/2006/main">
          <x14:cfRule type="dataBar" id="{059A4B23-F4F1-3E40-9CE5-11B19D44C603}">
            <x14:dataBar minLength="0" maxLength="100" gradient="0">
              <x14:cfvo type="autoMin"/>
              <x14:cfvo type="autoMax"/>
              <x14:negativeFillColor rgb="FFFF0000"/>
              <x14:axisColor rgb="FF000000"/>
            </x14:dataBar>
          </x14:cfRule>
          <xm:sqref>E56:E1048576 E6:E31 R8:R54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88C16F25-032C-4D28-9A6A-862DA6D5D087}">
          <x14:formula1>
            <xm:f>INDICATORS!$H91:$L91</xm:f>
          </x14:formula1>
          <xm:sqref>I8:I9</xm:sqref>
        </x14:dataValidation>
        <x14:dataValidation type="list" allowBlank="1" showInputMessage="1" showErrorMessage="1" xr:uid="{C3C56840-F49B-4A33-AAAA-6688F9B90574}">
          <x14:formula1>
            <xm:f>INDICATORS!$H97:$L97</xm:f>
          </x14:formula1>
          <xm:sqref>I10</xm:sqref>
        </x14:dataValidation>
        <x14:dataValidation type="list" allowBlank="1" showInputMessage="1" showErrorMessage="1" xr:uid="{A19077FB-BFB3-457B-95F6-9B4EDE71531A}">
          <x14:formula1>
            <xm:f>INDICATORS!$H99:$L99</xm:f>
          </x14:formula1>
          <xm:sqref>I11</xm:sqref>
        </x14:dataValidation>
        <x14:dataValidation type="list" allowBlank="1" showInputMessage="1" showErrorMessage="1" xr:uid="{0CD92AC6-96FA-4498-BF89-3A2C16F7CEF3}">
          <x14:formula1>
            <xm:f>INDICATORS!$H121:$L121</xm:f>
          </x14:formula1>
          <xm:sqref>I12</xm:sqref>
        </x14:dataValidation>
        <x14:dataValidation type="list" allowBlank="1" showInputMessage="1" showErrorMessage="1" xr:uid="{A36ABFC2-42E4-4B9A-B0DD-E84828F9EF54}">
          <x14:formula1>
            <xm:f>INDICATORS!$H184:$L184</xm:f>
          </x14:formula1>
          <xm:sqref>I13:I15</xm:sqref>
        </x14:dataValidation>
        <x14:dataValidation type="list" allowBlank="1" showInputMessage="1" showErrorMessage="1" xr:uid="{CD956C28-FAA3-4724-87CF-3DD728891AEF}">
          <x14:formula1>
            <xm:f>INDICATORS!$H208:$L208</xm:f>
          </x14:formula1>
          <xm:sqref>I16:I17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7DC9B-9A37-B342-8CFA-097DBD585DCF}">
  <dimension ref="A1:K53"/>
  <sheetViews>
    <sheetView zoomScale="75" workbookViewId="0">
      <selection activeCell="I9" sqref="I9"/>
    </sheetView>
  </sheetViews>
  <sheetFormatPr defaultColWidth="11" defaultRowHeight="18.95"/>
  <cols>
    <col min="1" max="1" width="10.125" style="156" customWidth="1"/>
    <col min="2" max="2" width="11" style="159"/>
    <col min="3" max="3" width="28.875" style="156" customWidth="1"/>
    <col min="4" max="4" width="72.5" style="156" customWidth="1"/>
    <col min="5" max="5" width="36" style="156" customWidth="1"/>
    <col min="6" max="6" width="53.875" style="156" customWidth="1"/>
    <col min="7" max="16384" width="11" style="156"/>
  </cols>
  <sheetData>
    <row r="1" spans="1:11" ht="36" customHeight="1">
      <c r="A1" s="511" t="s">
        <v>188</v>
      </c>
      <c r="B1" s="512"/>
      <c r="C1" s="512"/>
      <c r="D1" s="512"/>
      <c r="E1" s="512"/>
      <c r="F1" s="512"/>
      <c r="G1" s="512"/>
      <c r="H1" s="343"/>
      <c r="I1" s="343"/>
      <c r="J1" s="343"/>
      <c r="K1" s="343"/>
    </row>
    <row r="2" spans="1:11" ht="35.25" customHeight="1" thickBot="1">
      <c r="A2" s="1"/>
      <c r="C2" s="343"/>
      <c r="D2" s="343"/>
      <c r="E2" s="343"/>
      <c r="F2" s="343"/>
      <c r="G2" s="1"/>
      <c r="H2" s="1"/>
      <c r="I2" s="1"/>
      <c r="J2" s="343"/>
      <c r="K2" s="343"/>
    </row>
    <row r="3" spans="1:11" ht="24.75" customHeight="1" thickBot="1">
      <c r="A3" s="1"/>
      <c r="B3" s="539" t="s">
        <v>189</v>
      </c>
      <c r="C3" s="540"/>
      <c r="D3" s="540"/>
      <c r="E3" s="540"/>
      <c r="F3" s="541"/>
      <c r="G3" s="1"/>
      <c r="H3" s="1"/>
      <c r="I3" s="1"/>
      <c r="J3" s="343"/>
      <c r="K3" s="343"/>
    </row>
    <row r="4" spans="1:11" ht="80.099999999999994" customHeight="1" thickBot="1">
      <c r="A4" s="1"/>
      <c r="B4" s="542" t="s">
        <v>190</v>
      </c>
      <c r="C4" s="543"/>
      <c r="D4" s="543"/>
      <c r="E4" s="543"/>
      <c r="F4" s="544"/>
      <c r="G4" s="1"/>
      <c r="H4" s="1"/>
      <c r="I4" s="1"/>
      <c r="J4" s="343"/>
      <c r="K4" s="343"/>
    </row>
    <row r="5" spans="1:11" ht="19.5" customHeight="1" thickBot="1">
      <c r="A5" s="1"/>
      <c r="B5" s="158" t="s">
        <v>3</v>
      </c>
      <c r="C5" s="300" t="s">
        <v>191</v>
      </c>
      <c r="D5" s="300" t="s">
        <v>192</v>
      </c>
      <c r="E5" s="300" t="s">
        <v>193</v>
      </c>
      <c r="F5" s="300" t="s">
        <v>194</v>
      </c>
      <c r="G5" s="1"/>
      <c r="H5" s="1"/>
      <c r="I5" s="1"/>
      <c r="J5" s="343"/>
      <c r="K5" s="343"/>
    </row>
    <row r="6" spans="1:11" ht="21" customHeight="1">
      <c r="A6" s="1"/>
      <c r="B6" s="525" t="s">
        <v>195</v>
      </c>
      <c r="C6" s="524" t="s">
        <v>196</v>
      </c>
      <c r="D6" s="303" t="s">
        <v>197</v>
      </c>
      <c r="E6" s="523" t="s">
        <v>198</v>
      </c>
      <c r="F6" s="545" t="s">
        <v>199</v>
      </c>
      <c r="G6" s="1"/>
      <c r="H6" s="1"/>
      <c r="I6" s="1"/>
      <c r="J6" s="343"/>
      <c r="K6" s="343"/>
    </row>
    <row r="7" spans="1:11" ht="19.5" customHeight="1">
      <c r="A7" s="1"/>
      <c r="B7" s="514"/>
      <c r="C7" s="516"/>
      <c r="D7" s="304" t="s">
        <v>200</v>
      </c>
      <c r="E7" s="518"/>
      <c r="F7" s="546"/>
      <c r="G7" s="1"/>
      <c r="H7" s="1"/>
      <c r="I7" s="1"/>
      <c r="J7" s="343"/>
      <c r="K7" s="343"/>
    </row>
    <row r="8" spans="1:11" ht="33.950000000000003">
      <c r="A8" s="1"/>
      <c r="B8" s="514"/>
      <c r="C8" s="516"/>
      <c r="D8" s="304" t="s">
        <v>201</v>
      </c>
      <c r="E8" s="518"/>
      <c r="F8" s="546"/>
      <c r="G8" s="1"/>
      <c r="H8" s="1"/>
      <c r="I8" s="1"/>
      <c r="J8" s="343"/>
      <c r="K8" s="343"/>
    </row>
    <row r="9" spans="1:11" ht="33.950000000000003">
      <c r="A9" s="1"/>
      <c r="B9" s="514"/>
      <c r="C9" s="516"/>
      <c r="D9" s="304" t="s">
        <v>202</v>
      </c>
      <c r="E9" s="518"/>
      <c r="F9" s="547"/>
      <c r="G9" s="302"/>
      <c r="H9" s="1"/>
      <c r="I9" s="1"/>
      <c r="J9" s="343"/>
      <c r="K9" s="343"/>
    </row>
    <row r="10" spans="1:11" ht="23.25" customHeight="1">
      <c r="A10" s="1"/>
      <c r="B10" s="514"/>
      <c r="C10" s="516"/>
      <c r="D10" s="304" t="s">
        <v>203</v>
      </c>
      <c r="E10" s="518"/>
      <c r="F10" s="547"/>
      <c r="G10" s="302"/>
      <c r="H10" s="1"/>
      <c r="I10" s="1"/>
      <c r="J10" s="343"/>
      <c r="K10" s="343"/>
    </row>
    <row r="11" spans="1:11" ht="18" thickBot="1">
      <c r="A11" s="1"/>
      <c r="B11" s="514"/>
      <c r="C11" s="516"/>
      <c r="D11" s="304" t="s">
        <v>204</v>
      </c>
      <c r="E11" s="518"/>
      <c r="F11" s="547"/>
      <c r="G11" s="302"/>
      <c r="H11" s="1" t="s">
        <v>205</v>
      </c>
      <c r="I11" s="1"/>
      <c r="J11" s="343"/>
      <c r="K11" s="343"/>
    </row>
    <row r="12" spans="1:11" ht="22.5" customHeight="1">
      <c r="A12" s="1"/>
      <c r="B12" s="513" t="s">
        <v>206</v>
      </c>
      <c r="C12" s="524" t="s">
        <v>207</v>
      </c>
      <c r="D12" s="309" t="s">
        <v>208</v>
      </c>
      <c r="E12" s="523" t="s">
        <v>209</v>
      </c>
      <c r="F12" s="536" t="s">
        <v>210</v>
      </c>
      <c r="G12" s="302"/>
      <c r="H12" s="1"/>
      <c r="I12" s="1"/>
      <c r="J12" s="343"/>
      <c r="K12" s="343"/>
    </row>
    <row r="13" spans="1:11" ht="15.75" customHeight="1">
      <c r="A13" s="1"/>
      <c r="B13" s="514"/>
      <c r="C13" s="516"/>
      <c r="D13" s="307" t="s">
        <v>211</v>
      </c>
      <c r="E13" s="518"/>
      <c r="F13" s="537"/>
      <c r="G13" s="302"/>
      <c r="H13" s="157"/>
      <c r="I13" s="1"/>
      <c r="J13" s="343"/>
      <c r="K13" s="343"/>
    </row>
    <row r="14" spans="1:11" ht="17.25" customHeight="1">
      <c r="A14" s="1"/>
      <c r="B14" s="514"/>
      <c r="C14" s="516"/>
      <c r="D14" s="307" t="s">
        <v>212</v>
      </c>
      <c r="E14" s="518"/>
      <c r="F14" s="537"/>
      <c r="G14" s="302"/>
      <c r="H14" s="343"/>
      <c r="I14" s="1"/>
      <c r="J14" s="343"/>
      <c r="K14" s="343"/>
    </row>
    <row r="15" spans="1:11" ht="15.75" customHeight="1">
      <c r="A15" s="1"/>
      <c r="B15" s="514"/>
      <c r="C15" s="516"/>
      <c r="D15" s="307" t="s">
        <v>213</v>
      </c>
      <c r="E15" s="518"/>
      <c r="F15" s="537"/>
      <c r="G15" s="302"/>
      <c r="H15" s="343"/>
      <c r="I15" s="1"/>
      <c r="J15" s="343"/>
      <c r="K15" s="343"/>
    </row>
    <row r="16" spans="1:11" ht="18.75" customHeight="1" thickBot="1">
      <c r="A16" s="1"/>
      <c r="B16" s="515"/>
      <c r="C16" s="517"/>
      <c r="D16" s="310" t="s">
        <v>214</v>
      </c>
      <c r="E16" s="519"/>
      <c r="F16" s="538"/>
      <c r="G16" s="302"/>
      <c r="H16" s="343"/>
      <c r="I16" s="1"/>
      <c r="J16" s="343"/>
      <c r="K16" s="343"/>
    </row>
    <row r="17" spans="1:11" ht="35.25" customHeight="1">
      <c r="A17" s="1"/>
      <c r="B17" s="532" t="s">
        <v>215</v>
      </c>
      <c r="C17" s="535" t="s">
        <v>216</v>
      </c>
      <c r="D17" s="306" t="s">
        <v>217</v>
      </c>
      <c r="E17" s="518" t="s">
        <v>218</v>
      </c>
      <c r="F17" s="516" t="s">
        <v>219</v>
      </c>
      <c r="G17" s="302"/>
      <c r="H17" s="343"/>
      <c r="I17" s="1"/>
      <c r="J17" s="343"/>
      <c r="K17" s="343"/>
    </row>
    <row r="18" spans="1:11" ht="21" customHeight="1">
      <c r="A18" s="1"/>
      <c r="B18" s="533"/>
      <c r="C18" s="535"/>
      <c r="D18" s="307" t="s">
        <v>220</v>
      </c>
      <c r="E18" s="518"/>
      <c r="F18" s="516"/>
      <c r="G18" s="302"/>
      <c r="H18" s="343"/>
      <c r="I18" s="1"/>
      <c r="J18" s="343"/>
      <c r="K18" s="343"/>
    </row>
    <row r="19" spans="1:11" ht="27.75" customHeight="1">
      <c r="A19" s="1"/>
      <c r="B19" s="533"/>
      <c r="C19" s="535"/>
      <c r="D19" s="304" t="s">
        <v>221</v>
      </c>
      <c r="E19" s="518"/>
      <c r="F19" s="516"/>
      <c r="G19" s="302"/>
      <c r="H19" s="343"/>
      <c r="I19" s="1"/>
      <c r="J19" s="343"/>
      <c r="K19" s="343"/>
    </row>
    <row r="20" spans="1:11" ht="36" customHeight="1" thickBot="1">
      <c r="A20" s="1"/>
      <c r="B20" s="534"/>
      <c r="C20" s="535"/>
      <c r="D20" s="304" t="s">
        <v>222</v>
      </c>
      <c r="E20" s="518"/>
      <c r="F20" s="527"/>
      <c r="G20" s="1"/>
      <c r="H20" s="343"/>
      <c r="I20" s="1"/>
      <c r="J20" s="343"/>
      <c r="K20" s="343"/>
    </row>
    <row r="21" spans="1:11" ht="16.5" customHeight="1">
      <c r="A21" s="1"/>
      <c r="B21" s="513" t="s">
        <v>223</v>
      </c>
      <c r="C21" s="524" t="s">
        <v>224</v>
      </c>
      <c r="D21" s="303" t="s">
        <v>225</v>
      </c>
      <c r="E21" s="523" t="s">
        <v>226</v>
      </c>
      <c r="F21" s="529" t="s">
        <v>227</v>
      </c>
      <c r="G21" s="1"/>
      <c r="H21" s="343"/>
      <c r="I21" s="1"/>
      <c r="J21" s="343"/>
      <c r="K21" s="343"/>
    </row>
    <row r="22" spans="1:11" ht="21" customHeight="1">
      <c r="A22" s="1"/>
      <c r="B22" s="514"/>
      <c r="C22" s="516"/>
      <c r="D22" s="304" t="s">
        <v>228</v>
      </c>
      <c r="E22" s="518"/>
      <c r="F22" s="530"/>
      <c r="G22" s="1"/>
      <c r="H22" s="1"/>
      <c r="I22" s="1"/>
      <c r="J22" s="343"/>
      <c r="K22" s="343"/>
    </row>
    <row r="23" spans="1:11" ht="21" customHeight="1">
      <c r="A23" s="1"/>
      <c r="B23" s="514"/>
      <c r="C23" s="516"/>
      <c r="D23" s="304" t="s">
        <v>229</v>
      </c>
      <c r="E23" s="518"/>
      <c r="F23" s="530"/>
      <c r="G23" s="1"/>
      <c r="H23" s="1"/>
      <c r="I23" s="1"/>
      <c r="J23" s="343"/>
      <c r="K23" s="343"/>
    </row>
    <row r="24" spans="1:11" ht="18.75" customHeight="1" thickBot="1">
      <c r="A24" s="1"/>
      <c r="B24" s="515"/>
      <c r="C24" s="517"/>
      <c r="D24" s="305" t="s">
        <v>230</v>
      </c>
      <c r="E24" s="519"/>
      <c r="F24" s="531"/>
      <c r="G24" s="1"/>
      <c r="H24" s="1"/>
      <c r="I24" s="1"/>
      <c r="J24" s="343"/>
      <c r="K24" s="343"/>
    </row>
    <row r="25" spans="1:11" ht="15" customHeight="1">
      <c r="A25" s="1"/>
      <c r="B25" s="532" t="s">
        <v>231</v>
      </c>
      <c r="C25" s="535" t="s">
        <v>232</v>
      </c>
      <c r="D25" s="308" t="s">
        <v>233</v>
      </c>
      <c r="E25" s="518" t="s">
        <v>234</v>
      </c>
      <c r="F25" s="527" t="s">
        <v>219</v>
      </c>
      <c r="G25" s="1"/>
      <c r="H25" s="1"/>
      <c r="I25" s="1"/>
      <c r="J25" s="343"/>
      <c r="K25" s="343"/>
    </row>
    <row r="26" spans="1:11" ht="15.95" customHeight="1">
      <c r="A26" s="1"/>
      <c r="B26" s="533"/>
      <c r="C26" s="535"/>
      <c r="D26" s="304" t="s">
        <v>235</v>
      </c>
      <c r="E26" s="518"/>
      <c r="F26" s="527"/>
      <c r="G26" s="1"/>
      <c r="H26" s="1"/>
      <c r="I26" s="343"/>
      <c r="J26" s="343"/>
      <c r="K26" s="343"/>
    </row>
    <row r="27" spans="1:11" ht="15.95" customHeight="1">
      <c r="A27" s="1"/>
      <c r="B27" s="533"/>
      <c r="C27" s="535"/>
      <c r="D27" s="304" t="s">
        <v>236</v>
      </c>
      <c r="E27" s="518"/>
      <c r="F27" s="527"/>
      <c r="G27" s="1"/>
      <c r="H27" s="1"/>
      <c r="I27" s="343"/>
      <c r="J27" s="343"/>
      <c r="K27" s="343"/>
    </row>
    <row r="28" spans="1:11" ht="15.95" customHeight="1">
      <c r="A28" s="1"/>
      <c r="B28" s="533"/>
      <c r="C28" s="535"/>
      <c r="D28" s="304" t="s">
        <v>237</v>
      </c>
      <c r="E28" s="518"/>
      <c r="F28" s="527"/>
      <c r="G28" s="1"/>
      <c r="H28" s="1"/>
      <c r="I28" s="343"/>
      <c r="J28" s="343"/>
      <c r="K28" s="343"/>
    </row>
    <row r="29" spans="1:11" ht="16.5" customHeight="1" thickBot="1">
      <c r="A29" s="1"/>
      <c r="B29" s="534"/>
      <c r="C29" s="535"/>
      <c r="D29" s="304" t="s">
        <v>238</v>
      </c>
      <c r="E29" s="518"/>
      <c r="F29" s="527"/>
      <c r="G29" s="1"/>
      <c r="H29" s="1"/>
      <c r="I29" s="343"/>
      <c r="J29" s="343"/>
      <c r="K29" s="343"/>
    </row>
    <row r="30" spans="1:11" ht="51.75" customHeight="1" thickBot="1">
      <c r="A30" s="1"/>
      <c r="B30" s="299" t="s">
        <v>239</v>
      </c>
      <c r="C30" s="311" t="s">
        <v>240</v>
      </c>
      <c r="D30" s="312" t="s">
        <v>241</v>
      </c>
      <c r="E30" s="313" t="s">
        <v>242</v>
      </c>
      <c r="F30" s="314" t="s">
        <v>219</v>
      </c>
      <c r="G30" s="1"/>
      <c r="H30" s="1"/>
      <c r="I30" s="343"/>
      <c r="J30" s="343"/>
      <c r="K30" s="343"/>
    </row>
    <row r="31" spans="1:11" ht="72" customHeight="1">
      <c r="A31" s="1"/>
      <c r="B31" s="525" t="s">
        <v>243</v>
      </c>
      <c r="C31" s="526" t="s">
        <v>244</v>
      </c>
      <c r="D31" s="315" t="s">
        <v>245</v>
      </c>
      <c r="E31" s="523" t="s">
        <v>246</v>
      </c>
      <c r="F31" s="518" t="s">
        <v>219</v>
      </c>
      <c r="G31" s="1"/>
      <c r="H31" s="1"/>
      <c r="I31" s="343"/>
      <c r="J31" s="343"/>
      <c r="K31" s="343"/>
    </row>
    <row r="32" spans="1:11" ht="35.25" customHeight="1">
      <c r="A32" s="1"/>
      <c r="B32" s="514"/>
      <c r="C32" s="527"/>
      <c r="D32" s="308" t="s">
        <v>247</v>
      </c>
      <c r="E32" s="518"/>
      <c r="F32" s="518"/>
      <c r="G32" s="1"/>
      <c r="H32" s="1"/>
      <c r="I32" s="343"/>
      <c r="J32" s="343"/>
      <c r="K32" s="343"/>
    </row>
    <row r="33" spans="1:10" ht="33.75" customHeight="1">
      <c r="A33" s="1"/>
      <c r="B33" s="514"/>
      <c r="C33" s="527"/>
      <c r="D33" s="308" t="s">
        <v>248</v>
      </c>
      <c r="E33" s="518"/>
      <c r="F33" s="518"/>
      <c r="G33" s="1"/>
      <c r="H33" s="1"/>
      <c r="I33" s="343"/>
      <c r="J33" s="343"/>
    </row>
    <row r="34" spans="1:10" ht="36.75" customHeight="1">
      <c r="A34" s="1"/>
      <c r="B34" s="514"/>
      <c r="C34" s="527"/>
      <c r="D34" s="308" t="s">
        <v>249</v>
      </c>
      <c r="E34" s="518"/>
      <c r="F34" s="518"/>
      <c r="G34" s="1"/>
      <c r="H34" s="1"/>
      <c r="I34" s="343"/>
      <c r="J34" s="343"/>
    </row>
    <row r="35" spans="1:10" ht="33.75" customHeight="1">
      <c r="A35" s="1"/>
      <c r="B35" s="514"/>
      <c r="C35" s="527"/>
      <c r="D35" s="308" t="s">
        <v>250</v>
      </c>
      <c r="E35" s="518"/>
      <c r="F35" s="518"/>
      <c r="G35" s="1"/>
      <c r="H35" s="1"/>
      <c r="I35" s="343"/>
      <c r="J35" s="343"/>
    </row>
    <row r="36" spans="1:10" ht="33.75" customHeight="1" thickBot="1">
      <c r="A36" s="1"/>
      <c r="B36" s="515"/>
      <c r="C36" s="528"/>
      <c r="D36" s="316" t="s">
        <v>251</v>
      </c>
      <c r="E36" s="519"/>
      <c r="F36" s="519"/>
      <c r="G36" s="1"/>
      <c r="H36" s="1"/>
      <c r="I36" s="343"/>
      <c r="J36" s="343"/>
    </row>
    <row r="37" spans="1:10" ht="18.75" customHeight="1">
      <c r="A37" s="1"/>
      <c r="B37" s="513" t="s">
        <v>252</v>
      </c>
      <c r="C37" s="524" t="s">
        <v>253</v>
      </c>
      <c r="D37" s="315" t="s">
        <v>254</v>
      </c>
      <c r="E37" s="523" t="s">
        <v>255</v>
      </c>
      <c r="F37" s="521" t="s">
        <v>219</v>
      </c>
      <c r="G37" s="302"/>
      <c r="H37" s="1"/>
      <c r="I37" s="343"/>
      <c r="J37" s="343"/>
    </row>
    <row r="38" spans="1:10" ht="18" customHeight="1">
      <c r="A38" s="1"/>
      <c r="B38" s="514"/>
      <c r="C38" s="516"/>
      <c r="D38" s="308" t="s">
        <v>256</v>
      </c>
      <c r="E38" s="518"/>
      <c r="F38" s="521"/>
      <c r="G38" s="302"/>
      <c r="H38" s="1"/>
      <c r="I38" s="343"/>
      <c r="J38" s="343"/>
    </row>
    <row r="39" spans="1:10" ht="19.5" customHeight="1">
      <c r="A39" s="1"/>
      <c r="B39" s="514"/>
      <c r="C39" s="516"/>
      <c r="D39" s="308" t="s">
        <v>257</v>
      </c>
      <c r="E39" s="518"/>
      <c r="F39" s="521"/>
      <c r="G39" s="302"/>
      <c r="H39" s="1"/>
      <c r="I39" s="343"/>
      <c r="J39" s="343"/>
    </row>
    <row r="40" spans="1:10" ht="20.25" customHeight="1" thickBot="1">
      <c r="A40" s="1"/>
      <c r="B40" s="515"/>
      <c r="C40" s="517"/>
      <c r="D40" s="316" t="s">
        <v>258</v>
      </c>
      <c r="E40" s="519"/>
      <c r="F40" s="521"/>
      <c r="G40" s="302"/>
      <c r="H40" s="1"/>
      <c r="I40" s="343"/>
      <c r="J40" s="343"/>
    </row>
    <row r="41" spans="1:10" ht="17.100000000000001">
      <c r="A41" s="1"/>
      <c r="B41" s="513" t="s">
        <v>259</v>
      </c>
      <c r="C41" s="516" t="s">
        <v>260</v>
      </c>
      <c r="D41" s="308" t="s">
        <v>261</v>
      </c>
      <c r="E41" s="518" t="s">
        <v>262</v>
      </c>
      <c r="F41" s="520" t="s">
        <v>219</v>
      </c>
      <c r="G41" s="302"/>
      <c r="H41" s="1"/>
      <c r="I41" s="1"/>
      <c r="J41" s="343"/>
    </row>
    <row r="42" spans="1:10" ht="15.95" customHeight="1">
      <c r="A42" s="1"/>
      <c r="B42" s="514"/>
      <c r="C42" s="516"/>
      <c r="D42" s="308" t="s">
        <v>263</v>
      </c>
      <c r="E42" s="518"/>
      <c r="F42" s="521"/>
      <c r="G42" s="302"/>
      <c r="H42" s="1"/>
      <c r="I42" s="1"/>
      <c r="J42" s="343"/>
    </row>
    <row r="43" spans="1:10" ht="15.95" customHeight="1">
      <c r="A43" s="1"/>
      <c r="B43" s="514"/>
      <c r="C43" s="516"/>
      <c r="D43" s="308" t="s">
        <v>264</v>
      </c>
      <c r="E43" s="518"/>
      <c r="F43" s="521"/>
      <c r="G43" s="302"/>
      <c r="H43" s="1"/>
      <c r="I43" s="1"/>
      <c r="J43" s="343"/>
    </row>
    <row r="44" spans="1:10" ht="16.5" customHeight="1" thickBot="1">
      <c r="A44" s="1"/>
      <c r="B44" s="515"/>
      <c r="C44" s="517"/>
      <c r="D44" s="316" t="s">
        <v>265</v>
      </c>
      <c r="E44" s="519"/>
      <c r="F44" s="522"/>
      <c r="G44" s="302"/>
      <c r="H44" s="1"/>
      <c r="I44" s="1"/>
      <c r="J44" s="343"/>
    </row>
    <row r="45" spans="1:10">
      <c r="A45" s="1"/>
      <c r="C45" s="1"/>
      <c r="D45" s="1"/>
      <c r="E45" s="1"/>
      <c r="F45" s="301"/>
      <c r="G45" s="1"/>
      <c r="H45" s="1"/>
      <c r="I45" s="1"/>
      <c r="J45" s="343"/>
    </row>
    <row r="46" spans="1:10">
      <c r="A46" s="1"/>
      <c r="C46" s="1"/>
      <c r="D46" s="1"/>
      <c r="E46" s="1"/>
      <c r="F46" s="1"/>
      <c r="G46" s="1"/>
      <c r="H46" s="1"/>
      <c r="I46" s="1"/>
      <c r="J46" s="343"/>
    </row>
    <row r="47" spans="1:10">
      <c r="A47" s="1"/>
      <c r="C47" s="1"/>
      <c r="D47" s="1"/>
      <c r="E47" s="1"/>
      <c r="F47" s="1"/>
      <c r="G47" s="1"/>
      <c r="H47" s="1"/>
      <c r="I47" s="1"/>
      <c r="J47" s="343"/>
    </row>
    <row r="48" spans="1:10">
      <c r="A48" s="1"/>
      <c r="C48" s="1"/>
      <c r="D48" s="1"/>
      <c r="E48" s="1"/>
      <c r="F48" s="1"/>
      <c r="G48" s="1"/>
      <c r="H48" s="1"/>
      <c r="I48" s="1"/>
      <c r="J48" s="343"/>
    </row>
    <row r="49" spans="1:9">
      <c r="A49" s="1"/>
      <c r="C49" s="1"/>
      <c r="D49" s="1"/>
      <c r="E49" s="1"/>
      <c r="F49" s="1"/>
      <c r="G49" s="1"/>
      <c r="H49" s="1"/>
      <c r="I49" s="1"/>
    </row>
    <row r="50" spans="1:9">
      <c r="A50" s="1"/>
      <c r="C50" s="1"/>
      <c r="D50" s="1"/>
      <c r="E50" s="1"/>
      <c r="F50" s="1"/>
      <c r="G50" s="1"/>
      <c r="H50" s="1"/>
      <c r="I50" s="1"/>
    </row>
    <row r="51" spans="1:9">
      <c r="A51" s="1"/>
      <c r="C51" s="1"/>
      <c r="D51" s="1"/>
      <c r="E51" s="1"/>
      <c r="F51" s="1"/>
      <c r="G51" s="1"/>
      <c r="H51" s="1"/>
      <c r="I51" s="1"/>
    </row>
    <row r="52" spans="1:9">
      <c r="A52" s="1"/>
      <c r="C52" s="1"/>
      <c r="D52" s="1"/>
      <c r="E52" s="1"/>
      <c r="F52" s="1"/>
      <c r="G52" s="1"/>
      <c r="H52" s="1"/>
      <c r="I52" s="1"/>
    </row>
    <row r="53" spans="1:9">
      <c r="A53" s="1"/>
      <c r="C53" s="1"/>
      <c r="D53" s="1"/>
      <c r="E53" s="1"/>
      <c r="F53" s="1"/>
      <c r="G53" s="1"/>
      <c r="H53" s="1"/>
      <c r="I53" s="1"/>
    </row>
  </sheetData>
  <mergeCells count="35">
    <mergeCell ref="B3:F3"/>
    <mergeCell ref="B4:F4"/>
    <mergeCell ref="B6:B11"/>
    <mergeCell ref="C6:C11"/>
    <mergeCell ref="E6:E11"/>
    <mergeCell ref="F6:F11"/>
    <mergeCell ref="B17:B20"/>
    <mergeCell ref="C17:C20"/>
    <mergeCell ref="E17:E20"/>
    <mergeCell ref="F17:F20"/>
    <mergeCell ref="B12:B16"/>
    <mergeCell ref="C12:C16"/>
    <mergeCell ref="E12:E16"/>
    <mergeCell ref="F12:F16"/>
    <mergeCell ref="C25:C29"/>
    <mergeCell ref="E25:E29"/>
    <mergeCell ref="F25:F29"/>
    <mergeCell ref="B21:B24"/>
    <mergeCell ref="C21:C24"/>
    <mergeCell ref="A1:G1"/>
    <mergeCell ref="B41:B44"/>
    <mergeCell ref="C41:C44"/>
    <mergeCell ref="E41:E44"/>
    <mergeCell ref="F41:F44"/>
    <mergeCell ref="E31:E36"/>
    <mergeCell ref="F31:F36"/>
    <mergeCell ref="B37:B40"/>
    <mergeCell ref="C37:C40"/>
    <mergeCell ref="E37:E40"/>
    <mergeCell ref="F37:F40"/>
    <mergeCell ref="B31:B36"/>
    <mergeCell ref="C31:C36"/>
    <mergeCell ref="E21:E24"/>
    <mergeCell ref="F21:F24"/>
    <mergeCell ref="B25:B29"/>
  </mergeCells>
  <conditionalFormatting sqref="D6:D11">
    <cfRule type="iconSet" priority="105">
      <iconSet iconSet="3Arrows">
        <cfvo type="percent" val="0"/>
        <cfvo type="percent" val="33"/>
        <cfvo type="percent" val="67"/>
      </iconSet>
    </cfRule>
    <cfRule type="iconSet" priority="106">
      <iconSet iconSet="3Symbols2">
        <cfvo type="percent" val="0"/>
        <cfvo type="percent" val="33"/>
        <cfvo type="percent" val="67"/>
      </iconSet>
    </cfRule>
  </conditionalFormatting>
  <hyperlinks>
    <hyperlink ref="F6" r:id="rId1" xr:uid="{6D484B09-A576-4B51-8A57-4489A48AC093}"/>
    <hyperlink ref="F12" r:id="rId2" xr:uid="{E6853206-DF6A-417F-AEC6-25CE3FF809C6}"/>
    <hyperlink ref="F21" r:id="rId3" xr:uid="{C09A75B1-093D-4492-9B1C-56F1A945D2B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b4a3f5f-2473-442b-8cc7-e94b35f0f0ad">
      <Terms xmlns="http://schemas.microsoft.com/office/infopath/2007/PartnerControls"/>
    </lcf76f155ced4ddcb4097134ff3c332f>
    <_ip_UnifiedCompliancePolicyProperties xmlns="http://schemas.microsoft.com/sharepoint/v3" xsi:nil="true"/>
    <TaxCatchAll xmlns="3060c80a-0337-4a2c-a754-507e32ffde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9AFD61383BAE4FAD948A3814CED864" ma:contentTypeVersion="21" ma:contentTypeDescription="Create a new document." ma:contentTypeScope="" ma:versionID="daa2a9f706b21a7da457e533f2d90cad">
  <xsd:schema xmlns:xsd="http://www.w3.org/2001/XMLSchema" xmlns:xs="http://www.w3.org/2001/XMLSchema" xmlns:p="http://schemas.microsoft.com/office/2006/metadata/properties" xmlns:ns1="http://schemas.microsoft.com/sharepoint/v3" xmlns:ns2="9b4a3f5f-2473-442b-8cc7-e94b35f0f0ad" xmlns:ns3="3060c80a-0337-4a2c-a754-507e32ffde3c" targetNamespace="http://schemas.microsoft.com/office/2006/metadata/properties" ma:root="true" ma:fieldsID="820c82b0aac6600b083416ca11bfdc38" ns1:_="" ns2:_="" ns3:_="">
    <xsd:import namespace="http://schemas.microsoft.com/sharepoint/v3"/>
    <xsd:import namespace="9b4a3f5f-2473-442b-8cc7-e94b35f0f0ad"/>
    <xsd:import namespace="3060c80a-0337-4a2c-a754-507e32ffde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4a3f5f-2473-442b-8cc7-e94b35f0f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7cc964-1fad-4322-8c46-b34bf628419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0c80a-0337-4a2c-a754-507e32ffde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79a2424-4dd3-427a-a18f-67fe8d3c0e54}" ma:internalName="TaxCatchAll" ma:showField="CatchAllData" ma:web="3060c80a-0337-4a2c-a754-507e32ffde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92BAF-E2AC-4C28-B593-C0C0E77DDBA9}"/>
</file>

<file path=customXml/itemProps2.xml><?xml version="1.0" encoding="utf-8"?>
<ds:datastoreItem xmlns:ds="http://schemas.openxmlformats.org/officeDocument/2006/customXml" ds:itemID="{8DCF3DD0-45A0-4C8F-8B8E-C958D79CBDCB}"/>
</file>

<file path=customXml/itemProps3.xml><?xml version="1.0" encoding="utf-8"?>
<ds:datastoreItem xmlns:ds="http://schemas.openxmlformats.org/officeDocument/2006/customXml" ds:itemID="{CD83BC87-0313-40A3-A1F6-7073FDD212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Franziska Drews-von Ruckteschell</dc:creator>
  <cp:keywords/>
  <dc:description/>
  <cp:lastModifiedBy/>
  <cp:revision/>
  <dcterms:created xsi:type="dcterms:W3CDTF">2025-03-13T16:59:58Z</dcterms:created>
  <dcterms:modified xsi:type="dcterms:W3CDTF">2025-12-15T07:52:25Z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0x010100589AFD61383BAE4FAD948A3814CED864</vt:lpwstr>
  </property>
  <property fmtid="{D5CDD505-2E9C-101B-9397-08002B2CF9AE}" pid="3" name="MediaServiceImageTags">
    <vt:lpwstr/>
  </property>
</Properties>
</file>